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loba\Documents\Elections Operations\"/>
    </mc:Choice>
  </mc:AlternateContent>
  <bookViews>
    <workbookView xWindow="0" yWindow="0" windowWidth="20490" windowHeight="7755"/>
  </bookViews>
  <sheets>
    <sheet name="MVR BaselineData ,final" sheetId="1" r:id="rId1"/>
    <sheet name="Sheet1" sheetId="2" r:id="rId2"/>
  </sheets>
  <definedNames>
    <definedName name="_xlnm.Print_Area" localSheetId="0">'MVR BaselineData ,final'!$A$1:$N$64</definedName>
    <definedName name="_xlnm.Print_Titles" localSheetId="0">'MVR BaselineData ,final'!$2:$3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I4" i="1" l="1"/>
  <c r="I58" i="1" l="1"/>
  <c r="G10" i="1"/>
  <c r="G14" i="1"/>
  <c r="G23" i="1"/>
  <c r="G29" i="1"/>
  <c r="G44" i="1"/>
  <c r="G49" i="1"/>
  <c r="G56" i="1"/>
  <c r="G59" i="1" l="1"/>
  <c r="D57" i="1" l="1"/>
  <c r="D51" i="1"/>
  <c r="D52" i="1"/>
  <c r="D53" i="1"/>
  <c r="D54" i="1"/>
  <c r="D55" i="1"/>
  <c r="D50" i="1"/>
  <c r="D46" i="1"/>
  <c r="D47" i="1"/>
  <c r="D48" i="1"/>
  <c r="D45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30" i="1"/>
  <c r="D25" i="1"/>
  <c r="D26" i="1"/>
  <c r="D27" i="1"/>
  <c r="D28" i="1"/>
  <c r="D24" i="1"/>
  <c r="D16" i="1"/>
  <c r="D17" i="1"/>
  <c r="D18" i="1"/>
  <c r="D19" i="1"/>
  <c r="D20" i="1"/>
  <c r="D21" i="1"/>
  <c r="D22" i="1"/>
  <c r="D15" i="1"/>
  <c r="D12" i="1"/>
  <c r="D13" i="1"/>
  <c r="D11" i="1"/>
  <c r="D5" i="1"/>
  <c r="D6" i="1"/>
  <c r="D7" i="1"/>
  <c r="D8" i="1"/>
  <c r="D9" i="1"/>
  <c r="D4" i="1"/>
  <c r="E58" i="1" l="1"/>
  <c r="E57" i="1"/>
  <c r="H57" i="1" s="1"/>
  <c r="M56" i="1"/>
  <c r="L56" i="1"/>
  <c r="K56" i="1"/>
  <c r="J56" i="1"/>
  <c r="F56" i="1"/>
  <c r="D56" i="1"/>
  <c r="E55" i="1"/>
  <c r="H55" i="1" s="1"/>
  <c r="I55" i="1" s="1"/>
  <c r="E54" i="1"/>
  <c r="H54" i="1" s="1"/>
  <c r="I54" i="1" s="1"/>
  <c r="E53" i="1"/>
  <c r="H53" i="1" s="1"/>
  <c r="I53" i="1" s="1"/>
  <c r="E52" i="1"/>
  <c r="H52" i="1" s="1"/>
  <c r="I52" i="1" s="1"/>
  <c r="E51" i="1"/>
  <c r="H51" i="1" s="1"/>
  <c r="I51" i="1" s="1"/>
  <c r="E50" i="1"/>
  <c r="H50" i="1" s="1"/>
  <c r="M49" i="1"/>
  <c r="L49" i="1"/>
  <c r="K49" i="1"/>
  <c r="J49" i="1"/>
  <c r="F49" i="1"/>
  <c r="D49" i="1"/>
  <c r="E48" i="1"/>
  <c r="H48" i="1" s="1"/>
  <c r="I48" i="1" s="1"/>
  <c r="E47" i="1"/>
  <c r="H47" i="1" s="1"/>
  <c r="I47" i="1" s="1"/>
  <c r="E46" i="1"/>
  <c r="H46" i="1" s="1"/>
  <c r="I46" i="1" s="1"/>
  <c r="E45" i="1"/>
  <c r="H45" i="1" s="1"/>
  <c r="M44" i="1"/>
  <c r="L44" i="1"/>
  <c r="K44" i="1"/>
  <c r="F44" i="1"/>
  <c r="D44" i="1"/>
  <c r="E43" i="1"/>
  <c r="H43" i="1" s="1"/>
  <c r="I43" i="1" s="1"/>
  <c r="E42" i="1"/>
  <c r="H42" i="1" s="1"/>
  <c r="I42" i="1" s="1"/>
  <c r="E41" i="1"/>
  <c r="H41" i="1" s="1"/>
  <c r="I41" i="1" s="1"/>
  <c r="E40" i="1"/>
  <c r="H40" i="1" s="1"/>
  <c r="I40" i="1" s="1"/>
  <c r="E39" i="1"/>
  <c r="H39" i="1" s="1"/>
  <c r="I39" i="1" s="1"/>
  <c r="E38" i="1"/>
  <c r="H38" i="1" s="1"/>
  <c r="I38" i="1" s="1"/>
  <c r="E37" i="1"/>
  <c r="H37" i="1" s="1"/>
  <c r="I37" i="1" s="1"/>
  <c r="E36" i="1"/>
  <c r="H36" i="1" s="1"/>
  <c r="I36" i="1" s="1"/>
  <c r="E35" i="1"/>
  <c r="H35" i="1" s="1"/>
  <c r="I35" i="1" s="1"/>
  <c r="E34" i="1"/>
  <c r="H34" i="1" s="1"/>
  <c r="I34" i="1" s="1"/>
  <c r="E33" i="1"/>
  <c r="H33" i="1" s="1"/>
  <c r="I33" i="1" s="1"/>
  <c r="E32" i="1"/>
  <c r="H32" i="1" s="1"/>
  <c r="I32" i="1" s="1"/>
  <c r="E31" i="1"/>
  <c r="H31" i="1" s="1"/>
  <c r="I31" i="1" s="1"/>
  <c r="E30" i="1"/>
  <c r="H30" i="1" s="1"/>
  <c r="M29" i="1"/>
  <c r="L29" i="1"/>
  <c r="K29" i="1"/>
  <c r="J29" i="1"/>
  <c r="F29" i="1"/>
  <c r="D29" i="1"/>
  <c r="E28" i="1"/>
  <c r="H28" i="1" s="1"/>
  <c r="I28" i="1" s="1"/>
  <c r="E27" i="1"/>
  <c r="H27" i="1" s="1"/>
  <c r="I27" i="1" s="1"/>
  <c r="E26" i="1"/>
  <c r="H26" i="1" s="1"/>
  <c r="I26" i="1" s="1"/>
  <c r="E25" i="1"/>
  <c r="H25" i="1" s="1"/>
  <c r="I25" i="1" s="1"/>
  <c r="E24" i="1"/>
  <c r="H24" i="1" s="1"/>
  <c r="M23" i="1"/>
  <c r="L23" i="1"/>
  <c r="K23" i="1"/>
  <c r="F23" i="1"/>
  <c r="D23" i="1"/>
  <c r="E22" i="1"/>
  <c r="H22" i="1" s="1"/>
  <c r="I22" i="1" s="1"/>
  <c r="E21" i="1"/>
  <c r="H21" i="1" s="1"/>
  <c r="I21" i="1" s="1"/>
  <c r="E20" i="1"/>
  <c r="H20" i="1" s="1"/>
  <c r="I20" i="1" s="1"/>
  <c r="E19" i="1"/>
  <c r="H19" i="1" s="1"/>
  <c r="I19" i="1" s="1"/>
  <c r="E18" i="1"/>
  <c r="H18" i="1" s="1"/>
  <c r="I18" i="1" s="1"/>
  <c r="E17" i="1"/>
  <c r="H17" i="1" s="1"/>
  <c r="I17" i="1" s="1"/>
  <c r="E16" i="1"/>
  <c r="H16" i="1" s="1"/>
  <c r="I16" i="1" s="1"/>
  <c r="E15" i="1"/>
  <c r="H15" i="1" s="1"/>
  <c r="M14" i="1"/>
  <c r="L14" i="1"/>
  <c r="K14" i="1"/>
  <c r="J14" i="1"/>
  <c r="F14" i="1"/>
  <c r="D14" i="1"/>
  <c r="E13" i="1"/>
  <c r="H13" i="1" s="1"/>
  <c r="I13" i="1" s="1"/>
  <c r="E12" i="1"/>
  <c r="H12" i="1" s="1"/>
  <c r="I12" i="1" s="1"/>
  <c r="E11" i="1"/>
  <c r="H11" i="1" s="1"/>
  <c r="M10" i="1"/>
  <c r="L10" i="1"/>
  <c r="K10" i="1"/>
  <c r="F10" i="1"/>
  <c r="D10" i="1"/>
  <c r="E9" i="1"/>
  <c r="H9" i="1" s="1"/>
  <c r="I9" i="1" s="1"/>
  <c r="E8" i="1"/>
  <c r="H8" i="1" s="1"/>
  <c r="I8" i="1" s="1"/>
  <c r="E7" i="1"/>
  <c r="H7" i="1" s="1"/>
  <c r="I7" i="1" s="1"/>
  <c r="E6" i="1"/>
  <c r="H6" i="1" s="1"/>
  <c r="I6" i="1" s="1"/>
  <c r="E5" i="1"/>
  <c r="H5" i="1" s="1"/>
  <c r="I5" i="1" s="1"/>
  <c r="E4" i="1"/>
  <c r="H4" i="1" s="1"/>
  <c r="H56" i="1" l="1"/>
  <c r="I50" i="1"/>
  <c r="I56" i="1" s="1"/>
  <c r="H14" i="1"/>
  <c r="I11" i="1"/>
  <c r="I14" i="1" s="1"/>
  <c r="H29" i="1"/>
  <c r="I24" i="1"/>
  <c r="I29" i="1" s="1"/>
  <c r="H44" i="1"/>
  <c r="I30" i="1"/>
  <c r="I44" i="1" s="1"/>
  <c r="I45" i="1"/>
  <c r="H49" i="1"/>
  <c r="I57" i="1"/>
  <c r="I10" i="1"/>
  <c r="I15" i="1"/>
  <c r="I23" i="1" s="1"/>
  <c r="H23" i="1"/>
  <c r="I49" i="1"/>
  <c r="H10" i="1"/>
  <c r="E29" i="1"/>
  <c r="L59" i="1"/>
  <c r="J59" i="1"/>
  <c r="M59" i="1"/>
  <c r="E49" i="1"/>
  <c r="K59" i="1"/>
  <c r="E14" i="1"/>
  <c r="E56" i="1"/>
  <c r="E44" i="1"/>
  <c r="E23" i="1"/>
  <c r="D59" i="1"/>
  <c r="E10" i="1"/>
  <c r="H59" i="1" l="1"/>
  <c r="I59" i="1"/>
  <c r="E59" i="1"/>
</calcChain>
</file>

<file path=xl/sharedStrings.xml><?xml version="1.0" encoding="utf-8"?>
<sst xmlns="http://schemas.openxmlformats.org/spreadsheetml/2006/main" count="81" uniqueCount="81">
  <si>
    <t>COUNTY CODE</t>
  </si>
  <si>
    <t>COUNTY</t>
  </si>
  <si>
    <t>REGISTERED VOTERS AS AT MARCH 2013</t>
  </si>
  <si>
    <t xml:space="preserve"> COUNTY AREA IN SQ. KM (APPROX.) </t>
  </si>
  <si>
    <t>NUMBER OF CONST. IN COUNTIES</t>
  </si>
  <si>
    <t>NUMBER OF CAWs IN COUNTIES</t>
  </si>
  <si>
    <t xml:space="preserve"> NUMBER OF REGISTRATION CENTRES IN THE COUNTY </t>
  </si>
  <si>
    <t xml:space="preserve">MOMBASA </t>
  </si>
  <si>
    <t xml:space="preserve">KWALE </t>
  </si>
  <si>
    <t xml:space="preserve">KILIFI </t>
  </si>
  <si>
    <t>TANA RIVER</t>
  </si>
  <si>
    <t xml:space="preserve">LAMU </t>
  </si>
  <si>
    <t xml:space="preserve">TAITA/TAVETA </t>
  </si>
  <si>
    <t>COASTAL REGION</t>
  </si>
  <si>
    <t xml:space="preserve">GARISSA </t>
  </si>
  <si>
    <t xml:space="preserve">WAJIR </t>
  </si>
  <si>
    <t xml:space="preserve">MANDERA </t>
  </si>
  <si>
    <t>NORTH EASTERN REGION</t>
  </si>
  <si>
    <t xml:space="preserve">MARSABIT </t>
  </si>
  <si>
    <t xml:space="preserve">ISIOLO </t>
  </si>
  <si>
    <t xml:space="preserve">MERU </t>
  </si>
  <si>
    <t xml:space="preserve">THARAKA-NITHI </t>
  </si>
  <si>
    <t xml:space="preserve">EMBU </t>
  </si>
  <si>
    <t xml:space="preserve">KITUI </t>
  </si>
  <si>
    <t xml:space="preserve">MACHAKOS </t>
  </si>
  <si>
    <t xml:space="preserve">MAKUENI  </t>
  </si>
  <si>
    <t>EASTERN REGION</t>
  </si>
  <si>
    <t xml:space="preserve">NYANDARUA </t>
  </si>
  <si>
    <t xml:space="preserve">NYERI </t>
  </si>
  <si>
    <t xml:space="preserve">KIRINYAGA </t>
  </si>
  <si>
    <t xml:space="preserve">MURANG'A </t>
  </si>
  <si>
    <t xml:space="preserve">KIAMBU </t>
  </si>
  <si>
    <t>CENTRAL REGION</t>
  </si>
  <si>
    <t xml:space="preserve">TURKANA </t>
  </si>
  <si>
    <t xml:space="preserve">WEST POKOT </t>
  </si>
  <si>
    <t xml:space="preserve">SAMBURU </t>
  </si>
  <si>
    <t xml:space="preserve">TRANS NZOIA </t>
  </si>
  <si>
    <t xml:space="preserve">UASIN GISHU </t>
  </si>
  <si>
    <t xml:space="preserve">ELGEYO/MARAKWET </t>
  </si>
  <si>
    <t xml:space="preserve">NANDI </t>
  </si>
  <si>
    <t xml:space="preserve">BARINGO </t>
  </si>
  <si>
    <t xml:space="preserve">LAIKIPIA </t>
  </si>
  <si>
    <t xml:space="preserve">NAKURU </t>
  </si>
  <si>
    <t xml:space="preserve">NAROK </t>
  </si>
  <si>
    <t xml:space="preserve">KAJIADO </t>
  </si>
  <si>
    <t xml:space="preserve">KERICHO </t>
  </si>
  <si>
    <t xml:space="preserve">BOMET </t>
  </si>
  <si>
    <t>RIFT VALLEY REGION</t>
  </si>
  <si>
    <t xml:space="preserve">KAKAMEGA </t>
  </si>
  <si>
    <t xml:space="preserve">VIHIGA </t>
  </si>
  <si>
    <t xml:space="preserve">BUNGOMA </t>
  </si>
  <si>
    <t xml:space="preserve">BUSIA </t>
  </si>
  <si>
    <t>WESTERN REGION</t>
  </si>
  <si>
    <t xml:space="preserve">SIAYA </t>
  </si>
  <si>
    <t xml:space="preserve">KISUMU </t>
  </si>
  <si>
    <t xml:space="preserve">HOMA BAY </t>
  </si>
  <si>
    <t xml:space="preserve">MIGORI </t>
  </si>
  <si>
    <t xml:space="preserve">KISII </t>
  </si>
  <si>
    <t xml:space="preserve">NYAMIRA </t>
  </si>
  <si>
    <t>NYANZA REGION</t>
  </si>
  <si>
    <t>NAIROBI CITY</t>
  </si>
  <si>
    <t>DIASPORA TOTAL</t>
  </si>
  <si>
    <t>PROVISIONAL REGISTER AS AT DECEMBER 31, 2016</t>
  </si>
  <si>
    <t>12.01.2017</t>
  </si>
  <si>
    <t>MVR II TARGET IS 67% THOSE WITH IDs BUT NOT REGISTRED</t>
  </si>
  <si>
    <t>NUMBER OF  BVR KITS FOR MVR II</t>
  </si>
  <si>
    <t>Huduma Centres have not been included in the distribution of Kits</t>
  </si>
  <si>
    <t>MASS VOTER REGISTRATION II BASELINE DATA</t>
  </si>
  <si>
    <t>POTENTIAL VOTERS WITH IDs NOT REGISTERED AS AT DEC 2016</t>
  </si>
  <si>
    <t>TOTAL NO OF IDS ISSUED (1997 - NOV 2016)</t>
  </si>
  <si>
    <t>PROJECTED DEAD WITH IDs 10.57% BETWEEN 1997- NOV 2016</t>
  </si>
  <si>
    <t>POTENTIAL VOTING POPULATION WITH IDs AS AT NOV 2016</t>
  </si>
  <si>
    <t>54 registration centres shall be reinstated upon gazettement</t>
  </si>
  <si>
    <t>Data on IDs issued is from the National Registration Bureau</t>
  </si>
  <si>
    <t>Notes:</t>
  </si>
  <si>
    <r>
      <t>§</t>
    </r>
    <r>
      <rPr>
        <sz val="16"/>
        <color rgb="FF000000"/>
        <rFont val="Maiandra GD"/>
        <family val="2"/>
      </rPr>
      <t>290 Registration Officers</t>
    </r>
  </si>
  <si>
    <r>
      <t>§</t>
    </r>
    <r>
      <rPr>
        <sz val="16"/>
        <color rgb="FF000000"/>
        <rFont val="Maiandra GD"/>
        <family val="2"/>
      </rPr>
      <t xml:space="preserve">290 Assistant Registration Officers </t>
    </r>
  </si>
  <si>
    <r>
      <t>§</t>
    </r>
    <r>
      <rPr>
        <sz val="16"/>
        <color rgb="FF000000"/>
        <rFont val="Maiandra GD"/>
        <family val="2"/>
      </rPr>
      <t>1,775 Voter Registration Assistants</t>
    </r>
  </si>
  <si>
    <r>
      <t>§</t>
    </r>
    <r>
      <rPr>
        <sz val="16"/>
        <color rgb="FF000000"/>
        <rFont val="Maiandra GD"/>
        <family val="2"/>
      </rPr>
      <t>580 ICT Support Assistants</t>
    </r>
  </si>
  <si>
    <r>
      <t>§</t>
    </r>
    <r>
      <rPr>
        <sz val="16"/>
        <color rgb="FF000000"/>
        <rFont val="Maiandra GD"/>
        <family val="2"/>
      </rPr>
      <t xml:space="preserve">15,586 Clerks </t>
    </r>
  </si>
  <si>
    <r>
      <t>§</t>
    </r>
    <r>
      <rPr>
        <sz val="16"/>
        <color rgb="FF000000"/>
        <rFont val="Maiandra GD"/>
        <family val="2"/>
      </rPr>
      <t>2900 voter educators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</si>
</sst>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Maiandra GD"/>
      <family val="2"/>
    </font>
    <font>
      <b/>
      <sz val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color theme="1"/>
      <name val="Calibri"/>
      <family val="2"/>
      <scheme val="minor"/>
    </font>
    <font>
      <b/>
      <sz val="12"/>
      <name val="Bookman Old Style"/>
      <family val="1"/>
    </font>
    <font>
      <sz val="12"/>
      <name val="Calibri"/>
      <family val="2"/>
      <scheme val="minor"/>
    </font>
    <font>
      <b/>
      <sz val="13"/>
      <name val="Bookman Old Style"/>
      <family val="1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Maiandra GD"/>
      <family val="2"/>
    </font>
    <font>
      <sz val="12"/>
      <name val="Maiandra GD"/>
      <family val="2"/>
    </font>
    <font>
      <sz val="12"/>
      <name val="Bookman Old Style"/>
      <family val="1"/>
    </font>
    <font>
      <sz val="13"/>
      <name val="Bookman Old Style"/>
      <family val="1"/>
    </font>
    <font>
      <sz val="16"/>
      <color theme="1"/>
      <name val="Wingdings"/>
      <charset val="2"/>
    </font>
    <font>
      <sz val="16"/>
      <color rgb="FF000000"/>
      <name val="Maiandra G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/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 wrapText="1"/>
    </xf>
    <xf numFmtId="3" fontId="7" fillId="4" borderId="1" xfId="0" applyNumberFormat="1" applyFont="1" applyFill="1" applyBorder="1" applyAlignment="1" applyProtection="1">
      <alignment horizontal="right"/>
      <protection locked="0"/>
    </xf>
    <xf numFmtId="0" fontId="9" fillId="4" borderId="1" xfId="0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right" wrapText="1"/>
    </xf>
    <xf numFmtId="3" fontId="9" fillId="4" borderId="1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wrapText="1"/>
    </xf>
    <xf numFmtId="3" fontId="7" fillId="4" borderId="6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3" fontId="11" fillId="0" borderId="0" xfId="0" applyNumberFormat="1" applyFont="1" applyAlignment="1">
      <alignment horizontal="center"/>
    </xf>
    <xf numFmtId="166" fontId="8" fillId="0" borderId="1" xfId="1" applyNumberFormat="1" applyFont="1" applyBorder="1" applyAlignment="1">
      <alignment horizontal="right"/>
    </xf>
    <xf numFmtId="166" fontId="11" fillId="2" borderId="1" xfId="1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9" fontId="0" fillId="0" borderId="1" xfId="2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3" fontId="12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justify" vertical="center" readingOrder="1"/>
    </xf>
    <xf numFmtId="0" fontId="0" fillId="0" borderId="0" xfId="0" applyFill="1"/>
    <xf numFmtId="166" fontId="8" fillId="0" borderId="1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536863</xdr:colOff>
      <xdr:row>0</xdr:row>
      <xdr:rowOff>51955</xdr:rowOff>
    </xdr:from>
    <xdr:to>
      <xdr:col>7</xdr:col>
      <xdr:colOff>813954</xdr:colOff>
      <xdr:row>0</xdr:row>
      <xdr:rowOff>963707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75" b="82248"/>
        <a:stretch>
          <a:fillRect/>
        </a:stretch>
      </xdr:blipFill>
      <xdr:spPr bwMode="auto">
        <a:xfrm>
          <a:off x="5657951" y="51955"/>
          <a:ext cx="4187944" cy="911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topLeftCell="C51" zoomScale="85" zoomScaleNormal="100" zoomScaleSheetLayoutView="85" zoomScalePageLayoutView="55" workbookViewId="0">
      <selection activeCell="H68" sqref="H68"/>
    </sheetView>
  </sheetViews>
  <sheetFormatPr defaultColWidth="11" defaultRowHeight="15.75" x14ac:dyDescent="0.25"/>
  <cols>
    <col min="1" max="1" width="7.875" style="29" customWidth="1"/>
    <col min="2" max="2" width="28.5" customWidth="1"/>
    <col min="3" max="3" width="15.25" style="30" customWidth="1"/>
    <col min="4" max="4" width="14.625" style="30" customWidth="1"/>
    <col min="5" max="5" width="16" style="30" customWidth="1"/>
    <col min="6" max="6" width="14.875" style="30" customWidth="1"/>
    <col min="7" max="7" width="17" style="31" customWidth="1"/>
    <col min="8" max="8" width="16" style="32" customWidth="1"/>
    <col min="9" max="9" width="17.375" style="32" customWidth="1"/>
    <col min="10" max="10" width="13.75" style="27" customWidth="1"/>
    <col min="11" max="11" width="11" style="27" bestFit="1" customWidth="1"/>
    <col min="12" max="12" width="11" style="28" bestFit="1" customWidth="1"/>
    <col min="13" max="13" width="14.125" style="27" customWidth="1"/>
    <col min="14" max="14" width="12.5" style="27" customWidth="1"/>
  </cols>
  <sheetData>
    <row r="1" spans="1:14" ht="84" customHeight="1" x14ac:dyDescent="0.25"/>
    <row r="2" spans="1:14" ht="24" customHeight="1" thickBot="1" x14ac:dyDescent="0.4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1" customFormat="1" ht="56.25" x14ac:dyDescent="0.25">
      <c r="A3" s="18" t="s">
        <v>0</v>
      </c>
      <c r="B3" s="19" t="s">
        <v>1</v>
      </c>
      <c r="C3" s="21" t="s">
        <v>69</v>
      </c>
      <c r="D3" s="20" t="s">
        <v>70</v>
      </c>
      <c r="E3" s="21" t="s">
        <v>71</v>
      </c>
      <c r="F3" s="21" t="s">
        <v>2</v>
      </c>
      <c r="G3" s="21" t="s">
        <v>62</v>
      </c>
      <c r="H3" s="22" t="s">
        <v>68</v>
      </c>
      <c r="I3" s="22" t="s">
        <v>64</v>
      </c>
      <c r="J3" s="19" t="s">
        <v>3</v>
      </c>
      <c r="K3" s="19" t="s">
        <v>4</v>
      </c>
      <c r="L3" s="19" t="s">
        <v>5</v>
      </c>
      <c r="M3" s="19" t="s">
        <v>6</v>
      </c>
      <c r="N3" s="23" t="s">
        <v>65</v>
      </c>
    </row>
    <row r="4" spans="1:14" x14ac:dyDescent="0.25">
      <c r="A4" s="36">
        <v>1</v>
      </c>
      <c r="B4" s="2" t="s">
        <v>7</v>
      </c>
      <c r="C4" s="3">
        <v>892702</v>
      </c>
      <c r="D4" s="3">
        <f>C4*10.57%</f>
        <v>94358.6014</v>
      </c>
      <c r="E4" s="3">
        <f t="shared" ref="E4:E9" si="0">C4-D4</f>
        <v>798343.39859999996</v>
      </c>
      <c r="F4" s="4">
        <v>413069</v>
      </c>
      <c r="G4" s="3">
        <v>454799</v>
      </c>
      <c r="H4" s="5">
        <f t="shared" ref="H4:H9" si="1">E4-G4</f>
        <v>343544.39859999996</v>
      </c>
      <c r="I4" s="5">
        <f>H4*67%</f>
        <v>230174.74706199998</v>
      </c>
      <c r="J4" s="3">
        <v>216.63</v>
      </c>
      <c r="K4" s="3">
        <v>6</v>
      </c>
      <c r="L4" s="3">
        <v>30</v>
      </c>
      <c r="M4" s="3">
        <v>196</v>
      </c>
      <c r="N4" s="24">
        <v>96</v>
      </c>
    </row>
    <row r="5" spans="1:14" x14ac:dyDescent="0.25">
      <c r="A5" s="36">
        <v>2</v>
      </c>
      <c r="B5" s="2" t="s">
        <v>8</v>
      </c>
      <c r="C5" s="3">
        <v>442804</v>
      </c>
      <c r="D5" s="3">
        <f t="shared" ref="D5:D57" si="2">C5*10.57%</f>
        <v>46804.382799999999</v>
      </c>
      <c r="E5" s="3">
        <f t="shared" si="0"/>
        <v>395999.61719999998</v>
      </c>
      <c r="F5" s="3">
        <v>175572</v>
      </c>
      <c r="G5" s="3">
        <v>208338</v>
      </c>
      <c r="H5" s="5">
        <f t="shared" si="1"/>
        <v>187661.61719999998</v>
      </c>
      <c r="I5" s="5">
        <f>H5*67%</f>
        <v>125733.283524</v>
      </c>
      <c r="J5" s="3">
        <v>8270.2000000000007</v>
      </c>
      <c r="K5" s="3">
        <v>4</v>
      </c>
      <c r="L5" s="3">
        <v>20</v>
      </c>
      <c r="M5" s="3">
        <v>415</v>
      </c>
      <c r="N5" s="24">
        <v>122</v>
      </c>
    </row>
    <row r="6" spans="1:14" x14ac:dyDescent="0.25">
      <c r="A6" s="36">
        <v>3</v>
      </c>
      <c r="B6" s="2" t="s">
        <v>9</v>
      </c>
      <c r="C6" s="3">
        <v>815768</v>
      </c>
      <c r="D6" s="3">
        <f t="shared" si="2"/>
        <v>86226.677599999995</v>
      </c>
      <c r="E6" s="3">
        <f t="shared" si="0"/>
        <v>729541.32239999995</v>
      </c>
      <c r="F6" s="3">
        <v>336410</v>
      </c>
      <c r="G6" s="3">
        <v>386618</v>
      </c>
      <c r="H6" s="5">
        <f t="shared" si="1"/>
        <v>342923.32239999995</v>
      </c>
      <c r="I6" s="5">
        <f t="shared" ref="I6:I58" si="3">H6*67%</f>
        <v>229758.62600799999</v>
      </c>
      <c r="J6" s="3">
        <v>12406.7</v>
      </c>
      <c r="K6" s="3">
        <v>7</v>
      </c>
      <c r="L6" s="3">
        <v>35</v>
      </c>
      <c r="M6" s="3">
        <v>542</v>
      </c>
      <c r="N6" s="24">
        <v>194</v>
      </c>
    </row>
    <row r="7" spans="1:14" x14ac:dyDescent="0.25">
      <c r="A7" s="36">
        <v>4</v>
      </c>
      <c r="B7" s="2" t="s">
        <v>10</v>
      </c>
      <c r="C7" s="3">
        <v>154876</v>
      </c>
      <c r="D7" s="3">
        <f t="shared" si="2"/>
        <v>16370.3932</v>
      </c>
      <c r="E7" s="3">
        <f t="shared" si="0"/>
        <v>138505.60680000001</v>
      </c>
      <c r="F7" s="3">
        <v>79641</v>
      </c>
      <c r="G7" s="3">
        <v>96675</v>
      </c>
      <c r="H7" s="5">
        <f t="shared" si="1"/>
        <v>41830.606800000009</v>
      </c>
      <c r="I7" s="5">
        <f t="shared" si="3"/>
        <v>28026.506556000008</v>
      </c>
      <c r="J7" s="3">
        <v>35375.800000000003</v>
      </c>
      <c r="K7" s="3">
        <v>3</v>
      </c>
      <c r="L7" s="3">
        <v>15</v>
      </c>
      <c r="M7" s="3">
        <v>243</v>
      </c>
      <c r="N7" s="24">
        <v>112</v>
      </c>
    </row>
    <row r="8" spans="1:14" x14ac:dyDescent="0.25">
      <c r="A8" s="36">
        <v>5</v>
      </c>
      <c r="B8" s="2" t="s">
        <v>11</v>
      </c>
      <c r="C8" s="3">
        <v>96812</v>
      </c>
      <c r="D8" s="3">
        <f t="shared" si="2"/>
        <v>10233.028400000001</v>
      </c>
      <c r="E8" s="3">
        <f t="shared" si="0"/>
        <v>86578.971600000004</v>
      </c>
      <c r="F8" s="3">
        <v>52359</v>
      </c>
      <c r="G8" s="3">
        <v>56744</v>
      </c>
      <c r="H8" s="5">
        <f t="shared" si="1"/>
        <v>29834.971600000004</v>
      </c>
      <c r="I8" s="5">
        <f t="shared" si="3"/>
        <v>19989.430972000006</v>
      </c>
      <c r="J8" s="3">
        <v>6497.7</v>
      </c>
      <c r="K8" s="3">
        <v>2</v>
      </c>
      <c r="L8" s="3">
        <v>10</v>
      </c>
      <c r="M8" s="3">
        <v>120</v>
      </c>
      <c r="N8" s="24">
        <v>63</v>
      </c>
    </row>
    <row r="9" spans="1:14" x14ac:dyDescent="0.25">
      <c r="A9" s="36">
        <v>6</v>
      </c>
      <c r="B9" s="2" t="s">
        <v>12</v>
      </c>
      <c r="C9" s="3">
        <v>254675</v>
      </c>
      <c r="D9" s="3">
        <f t="shared" si="2"/>
        <v>26919.147499999999</v>
      </c>
      <c r="E9" s="3">
        <f t="shared" si="0"/>
        <v>227755.85250000001</v>
      </c>
      <c r="F9" s="3">
        <v>114189</v>
      </c>
      <c r="G9" s="3">
        <v>125720</v>
      </c>
      <c r="H9" s="5">
        <f t="shared" si="1"/>
        <v>102035.85250000001</v>
      </c>
      <c r="I9" s="5">
        <f t="shared" si="3"/>
        <v>68364.021175000016</v>
      </c>
      <c r="J9" s="3">
        <v>24898.2</v>
      </c>
      <c r="K9" s="3">
        <v>4</v>
      </c>
      <c r="L9" s="3">
        <v>20</v>
      </c>
      <c r="M9" s="3">
        <v>276</v>
      </c>
      <c r="N9" s="24">
        <v>124</v>
      </c>
    </row>
    <row r="10" spans="1:14" s="6" customFormat="1" x14ac:dyDescent="0.25">
      <c r="A10" s="37"/>
      <c r="B10" s="11" t="s">
        <v>13</v>
      </c>
      <c r="C10" s="12">
        <v>2657637</v>
      </c>
      <c r="D10" s="12">
        <f>SUM(D4:D9)</f>
        <v>280912.23090000002</v>
      </c>
      <c r="E10" s="12">
        <f t="shared" ref="E10:G10" si="4">SUM(E4:E9)</f>
        <v>2376724.7690999997</v>
      </c>
      <c r="F10" s="12">
        <f t="shared" si="4"/>
        <v>1171240</v>
      </c>
      <c r="G10" s="12">
        <f t="shared" si="4"/>
        <v>1328894</v>
      </c>
      <c r="H10" s="12">
        <f>SUM(H4:H9)</f>
        <v>1047830.7690999999</v>
      </c>
      <c r="I10" s="12">
        <f>SUM(I4:I9)</f>
        <v>702046.61529699992</v>
      </c>
      <c r="J10" s="12">
        <v>87666</v>
      </c>
      <c r="K10" s="12">
        <f t="shared" ref="K10:M10" si="5">SUM(K4:K9)</f>
        <v>26</v>
      </c>
      <c r="L10" s="12">
        <f t="shared" si="5"/>
        <v>130</v>
      </c>
      <c r="M10" s="12">
        <f t="shared" si="5"/>
        <v>1792</v>
      </c>
      <c r="N10" s="25">
        <v>711</v>
      </c>
    </row>
    <row r="11" spans="1:14" x14ac:dyDescent="0.25">
      <c r="A11" s="36">
        <v>7</v>
      </c>
      <c r="B11" s="2" t="s">
        <v>14</v>
      </c>
      <c r="C11" s="3">
        <v>207991</v>
      </c>
      <c r="D11" s="3">
        <f t="shared" si="2"/>
        <v>21984.648700000002</v>
      </c>
      <c r="E11" s="3">
        <f>C11-D11</f>
        <v>186006.35130000001</v>
      </c>
      <c r="F11" s="3">
        <v>115236</v>
      </c>
      <c r="G11" s="3">
        <v>124870</v>
      </c>
      <c r="H11" s="5">
        <f>E11-G11</f>
        <v>61136.351300000009</v>
      </c>
      <c r="I11" s="5">
        <f t="shared" si="3"/>
        <v>40961.355371000005</v>
      </c>
      <c r="J11" s="3">
        <v>45751.199999999997</v>
      </c>
      <c r="K11" s="3">
        <v>6</v>
      </c>
      <c r="L11" s="3">
        <v>30</v>
      </c>
      <c r="M11" s="3">
        <v>262</v>
      </c>
      <c r="N11" s="24">
        <v>208</v>
      </c>
    </row>
    <row r="12" spans="1:14" x14ac:dyDescent="0.25">
      <c r="A12" s="36">
        <v>8</v>
      </c>
      <c r="B12" s="2" t="s">
        <v>15</v>
      </c>
      <c r="C12" s="3">
        <v>196938</v>
      </c>
      <c r="D12" s="3">
        <f t="shared" si="2"/>
        <v>20816.346600000001</v>
      </c>
      <c r="E12" s="3">
        <f>C12-D12</f>
        <v>176121.65340000001</v>
      </c>
      <c r="F12" s="3">
        <v>118245</v>
      </c>
      <c r="G12" s="3">
        <v>126156</v>
      </c>
      <c r="H12" s="5">
        <f>E12-G12</f>
        <v>49965.65340000001</v>
      </c>
      <c r="I12" s="5">
        <f t="shared" si="3"/>
        <v>33476.98777800001</v>
      </c>
      <c r="J12" s="3">
        <v>55840.7</v>
      </c>
      <c r="K12" s="3">
        <v>6</v>
      </c>
      <c r="L12" s="3">
        <v>30</v>
      </c>
      <c r="M12" s="3">
        <v>360</v>
      </c>
      <c r="N12" s="24">
        <v>219</v>
      </c>
    </row>
    <row r="13" spans="1:14" x14ac:dyDescent="0.25">
      <c r="A13" s="36">
        <v>9</v>
      </c>
      <c r="B13" s="2" t="s">
        <v>16</v>
      </c>
      <c r="C13" s="3">
        <v>202434</v>
      </c>
      <c r="D13" s="3">
        <f t="shared" si="2"/>
        <v>21397.273799999999</v>
      </c>
      <c r="E13" s="3">
        <f>C13-D13</f>
        <v>181036.7262</v>
      </c>
      <c r="F13" s="3">
        <v>120923</v>
      </c>
      <c r="G13" s="3">
        <v>125156</v>
      </c>
      <c r="H13" s="5">
        <f>E13-G13</f>
        <v>55880.726200000005</v>
      </c>
      <c r="I13" s="5">
        <f t="shared" si="3"/>
        <v>37440.086554000009</v>
      </c>
      <c r="J13" s="3">
        <v>25800.3</v>
      </c>
      <c r="K13" s="3">
        <v>6</v>
      </c>
      <c r="L13" s="3">
        <v>30</v>
      </c>
      <c r="M13" s="3">
        <v>265</v>
      </c>
      <c r="N13" s="24">
        <v>198</v>
      </c>
    </row>
    <row r="14" spans="1:14" s="6" customFormat="1" x14ac:dyDescent="0.25">
      <c r="A14" s="37"/>
      <c r="B14" s="11" t="s">
        <v>17</v>
      </c>
      <c r="C14" s="12">
        <v>607363</v>
      </c>
      <c r="D14" s="12">
        <f>SUM(D11:D13)</f>
        <v>64198.269100000005</v>
      </c>
      <c r="E14" s="12">
        <f t="shared" ref="E14:G14" si="6">SUM(E11:E13)</f>
        <v>543164.73090000008</v>
      </c>
      <c r="F14" s="12">
        <f t="shared" si="6"/>
        <v>354404</v>
      </c>
      <c r="G14" s="12">
        <f t="shared" si="6"/>
        <v>376182</v>
      </c>
      <c r="H14" s="12">
        <f>SUM(H11:H13)</f>
        <v>166982.73090000002</v>
      </c>
      <c r="I14" s="12">
        <f>SUM(I11:I13)</f>
        <v>111878.42970300003</v>
      </c>
      <c r="J14" s="12">
        <f t="shared" ref="J14:M14" si="7">SUM(J11:J13)</f>
        <v>127392.2</v>
      </c>
      <c r="K14" s="12">
        <f t="shared" si="7"/>
        <v>18</v>
      </c>
      <c r="L14" s="12">
        <f t="shared" si="7"/>
        <v>90</v>
      </c>
      <c r="M14" s="12">
        <f t="shared" si="7"/>
        <v>887</v>
      </c>
      <c r="N14" s="25">
        <v>625</v>
      </c>
    </row>
    <row r="15" spans="1:14" x14ac:dyDescent="0.25">
      <c r="A15" s="36">
        <v>10</v>
      </c>
      <c r="B15" s="2" t="s">
        <v>18</v>
      </c>
      <c r="C15" s="3">
        <v>188390</v>
      </c>
      <c r="D15" s="3">
        <f t="shared" si="2"/>
        <v>19912.823</v>
      </c>
      <c r="E15" s="3">
        <f t="shared" ref="E15:E22" si="8">C15-D15</f>
        <v>168477.177</v>
      </c>
      <c r="F15" s="3">
        <v>105259</v>
      </c>
      <c r="G15" s="34">
        <v>124748</v>
      </c>
      <c r="H15" s="5">
        <f t="shared" ref="H15:H22" si="9">E15-G15</f>
        <v>43729.176999999996</v>
      </c>
      <c r="I15" s="5">
        <f t="shared" si="3"/>
        <v>29298.548589999999</v>
      </c>
      <c r="J15" s="3">
        <v>70964.61</v>
      </c>
      <c r="K15" s="3">
        <v>4</v>
      </c>
      <c r="L15" s="3">
        <v>20</v>
      </c>
      <c r="M15" s="3">
        <v>301</v>
      </c>
      <c r="N15" s="24">
        <v>154</v>
      </c>
    </row>
    <row r="16" spans="1:14" x14ac:dyDescent="0.25">
      <c r="A16" s="36">
        <v>11</v>
      </c>
      <c r="B16" s="2" t="s">
        <v>19</v>
      </c>
      <c r="C16" s="3">
        <v>103955</v>
      </c>
      <c r="D16" s="3">
        <f t="shared" si="2"/>
        <v>10988.0435</v>
      </c>
      <c r="E16" s="3">
        <f t="shared" si="8"/>
        <v>92966.9565</v>
      </c>
      <c r="F16" s="3">
        <v>54587</v>
      </c>
      <c r="G16" s="34">
        <v>59724</v>
      </c>
      <c r="H16" s="5">
        <f t="shared" si="9"/>
        <v>33242.9565</v>
      </c>
      <c r="I16" s="5">
        <f t="shared" si="3"/>
        <v>22272.780855000001</v>
      </c>
      <c r="J16" s="3">
        <v>25336.1</v>
      </c>
      <c r="K16" s="3">
        <v>2</v>
      </c>
      <c r="L16" s="3">
        <v>10</v>
      </c>
      <c r="M16" s="3">
        <v>144</v>
      </c>
      <c r="N16" s="24">
        <v>70</v>
      </c>
    </row>
    <row r="17" spans="1:14" x14ac:dyDescent="0.25">
      <c r="A17" s="36">
        <v>12</v>
      </c>
      <c r="B17" s="2" t="s">
        <v>20</v>
      </c>
      <c r="C17" s="3">
        <v>972991</v>
      </c>
      <c r="D17" s="3">
        <f t="shared" si="2"/>
        <v>102845.14870000001</v>
      </c>
      <c r="E17" s="3">
        <f t="shared" si="8"/>
        <v>870145.85129999998</v>
      </c>
      <c r="F17" s="3">
        <v>489590</v>
      </c>
      <c r="G17" s="35">
        <v>542575</v>
      </c>
      <c r="H17" s="5">
        <f t="shared" si="9"/>
        <v>327570.85129999998</v>
      </c>
      <c r="I17" s="5">
        <f t="shared" si="3"/>
        <v>219472.470371</v>
      </c>
      <c r="J17" s="3">
        <v>5127.2</v>
      </c>
      <c r="K17" s="3">
        <v>9</v>
      </c>
      <c r="L17" s="3">
        <v>45</v>
      </c>
      <c r="M17" s="3">
        <v>951</v>
      </c>
      <c r="N17" s="24">
        <v>240</v>
      </c>
    </row>
    <row r="18" spans="1:14" x14ac:dyDescent="0.25">
      <c r="A18" s="36">
        <v>13</v>
      </c>
      <c r="B18" s="2" t="s">
        <v>21</v>
      </c>
      <c r="C18" s="3">
        <v>309916</v>
      </c>
      <c r="D18" s="3">
        <f t="shared" si="2"/>
        <v>32758.121200000001</v>
      </c>
      <c r="E18" s="3">
        <f t="shared" si="8"/>
        <v>277157.87880000001</v>
      </c>
      <c r="F18" s="3">
        <v>155904</v>
      </c>
      <c r="G18" s="34">
        <v>170514</v>
      </c>
      <c r="H18" s="5">
        <f t="shared" si="9"/>
        <v>106643.87880000001</v>
      </c>
      <c r="I18" s="5">
        <f t="shared" si="3"/>
        <v>71451.398796000009</v>
      </c>
      <c r="J18" s="3">
        <v>2409.5</v>
      </c>
      <c r="K18" s="3">
        <v>3</v>
      </c>
      <c r="L18" s="3">
        <v>15</v>
      </c>
      <c r="M18" s="3">
        <v>567</v>
      </c>
      <c r="N18" s="24">
        <v>82</v>
      </c>
    </row>
    <row r="19" spans="1:14" x14ac:dyDescent="0.25">
      <c r="A19" s="36">
        <v>14</v>
      </c>
      <c r="B19" s="2" t="s">
        <v>22</v>
      </c>
      <c r="C19" s="3">
        <v>480150</v>
      </c>
      <c r="D19" s="3">
        <f t="shared" si="2"/>
        <v>50751.855000000003</v>
      </c>
      <c r="E19" s="3">
        <f t="shared" si="8"/>
        <v>429398.14500000002</v>
      </c>
      <c r="F19" s="3">
        <v>227638</v>
      </c>
      <c r="G19" s="34">
        <v>245024</v>
      </c>
      <c r="H19" s="5">
        <f t="shared" si="9"/>
        <v>184374.14500000002</v>
      </c>
      <c r="I19" s="5">
        <f t="shared" si="3"/>
        <v>123530.67715000002</v>
      </c>
      <c r="J19" s="3">
        <v>2555.9</v>
      </c>
      <c r="K19" s="3">
        <v>4</v>
      </c>
      <c r="L19" s="3">
        <v>20</v>
      </c>
      <c r="M19" s="3">
        <v>517</v>
      </c>
      <c r="N19" s="24">
        <v>105</v>
      </c>
    </row>
    <row r="20" spans="1:14" x14ac:dyDescent="0.25">
      <c r="A20" s="36">
        <v>15</v>
      </c>
      <c r="B20" s="2" t="s">
        <v>23</v>
      </c>
      <c r="C20" s="3">
        <v>732331</v>
      </c>
      <c r="D20" s="3">
        <f t="shared" si="2"/>
        <v>77407.386700000003</v>
      </c>
      <c r="E20" s="3">
        <f t="shared" si="8"/>
        <v>654923.61329999997</v>
      </c>
      <c r="F20" s="3">
        <v>324798</v>
      </c>
      <c r="G20" s="34">
        <v>394366</v>
      </c>
      <c r="H20" s="5">
        <f t="shared" si="9"/>
        <v>260557.61329999997</v>
      </c>
      <c r="I20" s="5">
        <f t="shared" si="3"/>
        <v>174573.60091099999</v>
      </c>
      <c r="J20" s="3">
        <v>24627.9</v>
      </c>
      <c r="K20" s="3">
        <v>8</v>
      </c>
      <c r="L20" s="3">
        <v>40</v>
      </c>
      <c r="M20" s="3">
        <v>1318</v>
      </c>
      <c r="N20" s="24">
        <v>251</v>
      </c>
    </row>
    <row r="21" spans="1:14" x14ac:dyDescent="0.25">
      <c r="A21" s="36">
        <v>16</v>
      </c>
      <c r="B21" s="2" t="s">
        <v>24</v>
      </c>
      <c r="C21" s="3">
        <v>852534</v>
      </c>
      <c r="D21" s="3">
        <f t="shared" si="2"/>
        <v>90112.843800000002</v>
      </c>
      <c r="E21" s="3">
        <f t="shared" si="8"/>
        <v>762421.15619999997</v>
      </c>
      <c r="F21" s="3">
        <v>445421</v>
      </c>
      <c r="G21" s="34">
        <v>512848</v>
      </c>
      <c r="H21" s="5">
        <f t="shared" si="9"/>
        <v>249573.15619999997</v>
      </c>
      <c r="I21" s="5">
        <f t="shared" si="3"/>
        <v>167214.014654</v>
      </c>
      <c r="J21" s="3">
        <v>5952.9</v>
      </c>
      <c r="K21" s="3">
        <v>8</v>
      </c>
      <c r="L21" s="3">
        <v>40</v>
      </c>
      <c r="M21" s="3">
        <v>875</v>
      </c>
      <c r="N21" s="24">
        <v>222</v>
      </c>
    </row>
    <row r="22" spans="1:14" x14ac:dyDescent="0.25">
      <c r="A22" s="36">
        <v>17</v>
      </c>
      <c r="B22" s="2" t="s">
        <v>25</v>
      </c>
      <c r="C22" s="3">
        <v>629663</v>
      </c>
      <c r="D22" s="3">
        <f t="shared" si="2"/>
        <v>66555.379100000006</v>
      </c>
      <c r="E22" s="3">
        <f t="shared" si="8"/>
        <v>563107.62089999998</v>
      </c>
      <c r="F22" s="3">
        <v>298474</v>
      </c>
      <c r="G22" s="34">
        <v>342344</v>
      </c>
      <c r="H22" s="5">
        <f t="shared" si="9"/>
        <v>220763.62089999998</v>
      </c>
      <c r="I22" s="5">
        <f t="shared" si="3"/>
        <v>147911.62600299998</v>
      </c>
      <c r="J22" s="3">
        <v>7876.7</v>
      </c>
      <c r="K22" s="3">
        <v>6</v>
      </c>
      <c r="L22" s="3">
        <v>30</v>
      </c>
      <c r="M22" s="3">
        <v>862</v>
      </c>
      <c r="N22" s="24">
        <v>178</v>
      </c>
    </row>
    <row r="23" spans="1:14" s="6" customFormat="1" x14ac:dyDescent="0.25">
      <c r="A23" s="37"/>
      <c r="B23" s="11" t="s">
        <v>26</v>
      </c>
      <c r="C23" s="12">
        <v>4269930</v>
      </c>
      <c r="D23" s="12">
        <f>SUM(D15:D22)</f>
        <v>451331.60100000002</v>
      </c>
      <c r="E23" s="12">
        <f t="shared" ref="E23:G23" si="10">SUM(E15:E22)</f>
        <v>3818598.3990000002</v>
      </c>
      <c r="F23" s="12">
        <f t="shared" si="10"/>
        <v>2101671</v>
      </c>
      <c r="G23" s="12">
        <f t="shared" si="10"/>
        <v>2392143</v>
      </c>
      <c r="H23" s="13">
        <f>SUM(H15:H22)</f>
        <v>1426455.399</v>
      </c>
      <c r="I23" s="13">
        <f>SUM(I15:I22)</f>
        <v>955725.11733000004</v>
      </c>
      <c r="J23" s="12">
        <v>144852</v>
      </c>
      <c r="K23" s="12">
        <f t="shared" ref="K23:M23" si="11">SUM(K15:K22)</f>
        <v>44</v>
      </c>
      <c r="L23" s="12">
        <f t="shared" si="11"/>
        <v>220</v>
      </c>
      <c r="M23" s="12">
        <f t="shared" si="11"/>
        <v>5535</v>
      </c>
      <c r="N23" s="25">
        <v>1302</v>
      </c>
    </row>
    <row r="24" spans="1:14" x14ac:dyDescent="0.25">
      <c r="A24" s="36">
        <v>18</v>
      </c>
      <c r="B24" s="2" t="s">
        <v>27</v>
      </c>
      <c r="C24" s="3">
        <v>468541</v>
      </c>
      <c r="D24" s="3">
        <f t="shared" si="2"/>
        <v>49524.7837</v>
      </c>
      <c r="E24" s="3">
        <f>C24-D24</f>
        <v>419016.21629999997</v>
      </c>
      <c r="F24" s="3">
        <v>256425</v>
      </c>
      <c r="G24" s="34">
        <v>283205</v>
      </c>
      <c r="H24" s="5">
        <f>E24-G24</f>
        <v>135811.21629999997</v>
      </c>
      <c r="I24" s="5">
        <f t="shared" si="3"/>
        <v>90993.51492099998</v>
      </c>
      <c r="J24" s="3">
        <v>3107.7</v>
      </c>
      <c r="K24" s="3">
        <v>5</v>
      </c>
      <c r="L24" s="3">
        <v>25</v>
      </c>
      <c r="M24" s="3">
        <v>350</v>
      </c>
      <c r="N24" s="24">
        <v>144</v>
      </c>
    </row>
    <row r="25" spans="1:14" x14ac:dyDescent="0.25">
      <c r="A25" s="36">
        <v>19</v>
      </c>
      <c r="B25" s="2" t="s">
        <v>28</v>
      </c>
      <c r="C25" s="3">
        <v>706380</v>
      </c>
      <c r="D25" s="3">
        <f t="shared" si="2"/>
        <v>74664.365999999995</v>
      </c>
      <c r="E25" s="3">
        <f>C25-D25</f>
        <v>631715.63399999996</v>
      </c>
      <c r="F25" s="3">
        <v>357059</v>
      </c>
      <c r="G25" s="34">
        <v>390882</v>
      </c>
      <c r="H25" s="5">
        <f>E25-G25</f>
        <v>240833.63399999996</v>
      </c>
      <c r="I25" s="5">
        <f t="shared" si="3"/>
        <v>161358.53477999999</v>
      </c>
      <c r="J25" s="3">
        <v>2361</v>
      </c>
      <c r="K25" s="3">
        <v>6</v>
      </c>
      <c r="L25" s="3">
        <v>30</v>
      </c>
      <c r="M25" s="3">
        <v>572</v>
      </c>
      <c r="N25" s="24">
        <v>152</v>
      </c>
    </row>
    <row r="26" spans="1:14" x14ac:dyDescent="0.25">
      <c r="A26" s="36">
        <v>20</v>
      </c>
      <c r="B26" s="2" t="s">
        <v>29</v>
      </c>
      <c r="C26" s="3">
        <v>435186</v>
      </c>
      <c r="D26" s="3">
        <f t="shared" si="2"/>
        <v>45999.160199999998</v>
      </c>
      <c r="E26" s="3">
        <f>C26-D26</f>
        <v>389186.83980000002</v>
      </c>
      <c r="F26" s="3">
        <v>265567</v>
      </c>
      <c r="G26" s="34">
        <v>291020</v>
      </c>
      <c r="H26" s="5">
        <f>E26-G26</f>
        <v>98166.839800000016</v>
      </c>
      <c r="I26" s="5">
        <f t="shared" si="3"/>
        <v>65771.782666000014</v>
      </c>
      <c r="J26" s="3">
        <v>1205.4000000000001</v>
      </c>
      <c r="K26" s="3">
        <v>4</v>
      </c>
      <c r="L26" s="3">
        <v>20</v>
      </c>
      <c r="M26" s="3">
        <v>315</v>
      </c>
      <c r="N26" s="24">
        <v>102</v>
      </c>
    </row>
    <row r="27" spans="1:14" x14ac:dyDescent="0.25">
      <c r="A27" s="36">
        <v>21</v>
      </c>
      <c r="B27" s="2" t="s">
        <v>30</v>
      </c>
      <c r="C27" s="3">
        <v>744340</v>
      </c>
      <c r="D27" s="3">
        <f t="shared" si="2"/>
        <v>78676.737999999998</v>
      </c>
      <c r="E27" s="3">
        <f>C27-D27</f>
        <v>665663.26199999999</v>
      </c>
      <c r="F27" s="3">
        <v>453725</v>
      </c>
      <c r="G27" s="35">
        <v>489051</v>
      </c>
      <c r="H27" s="5">
        <f>E27-G27</f>
        <v>176612.26199999999</v>
      </c>
      <c r="I27" s="5">
        <f t="shared" si="3"/>
        <v>118330.21554</v>
      </c>
      <c r="J27" s="3">
        <v>2325.8000000000002</v>
      </c>
      <c r="K27" s="3">
        <v>7</v>
      </c>
      <c r="L27" s="3">
        <v>35</v>
      </c>
      <c r="M27" s="3">
        <v>584</v>
      </c>
      <c r="N27" s="24">
        <v>178</v>
      </c>
    </row>
    <row r="28" spans="1:14" x14ac:dyDescent="0.25">
      <c r="A28" s="36">
        <v>22</v>
      </c>
      <c r="B28" s="2" t="s">
        <v>31</v>
      </c>
      <c r="C28" s="3">
        <v>1477657</v>
      </c>
      <c r="D28" s="3">
        <f t="shared" si="2"/>
        <v>156188.3449</v>
      </c>
      <c r="E28" s="3">
        <f>C28-D28</f>
        <v>1321468.6551000001</v>
      </c>
      <c r="F28" s="3">
        <v>863199</v>
      </c>
      <c r="G28" s="34">
        <v>947599</v>
      </c>
      <c r="H28" s="5">
        <f>E28-G28</f>
        <v>373869.65510000009</v>
      </c>
      <c r="I28" s="5">
        <f t="shared" si="3"/>
        <v>250492.66891700009</v>
      </c>
      <c r="J28" s="3">
        <v>2449.21</v>
      </c>
      <c r="K28" s="3">
        <v>12</v>
      </c>
      <c r="L28" s="3">
        <v>60</v>
      </c>
      <c r="M28" s="3">
        <v>551</v>
      </c>
      <c r="N28" s="24">
        <v>266</v>
      </c>
    </row>
    <row r="29" spans="1:14" s="6" customFormat="1" x14ac:dyDescent="0.25">
      <c r="A29" s="37"/>
      <c r="B29" s="11" t="s">
        <v>32</v>
      </c>
      <c r="C29" s="12">
        <v>3832104</v>
      </c>
      <c r="D29" s="12">
        <f>SUM(D24:D28)</f>
        <v>405053.39280000003</v>
      </c>
      <c r="E29" s="12">
        <f t="shared" ref="E29:G29" si="12">SUM(E24:E28)</f>
        <v>3427050.6072</v>
      </c>
      <c r="F29" s="12">
        <f t="shared" si="12"/>
        <v>2195975</v>
      </c>
      <c r="G29" s="12">
        <f t="shared" si="12"/>
        <v>2401757</v>
      </c>
      <c r="H29" s="13">
        <f>SUM(H24:H28)</f>
        <v>1025293.6072</v>
      </c>
      <c r="I29" s="13">
        <f>SUM(I24:I28)</f>
        <v>686946.71682400012</v>
      </c>
      <c r="J29" s="12">
        <f t="shared" ref="J29:M29" si="13">SUM(J24:J28)</f>
        <v>11449.11</v>
      </c>
      <c r="K29" s="12">
        <f t="shared" si="13"/>
        <v>34</v>
      </c>
      <c r="L29" s="12">
        <f t="shared" si="13"/>
        <v>170</v>
      </c>
      <c r="M29" s="12">
        <f t="shared" si="13"/>
        <v>2372</v>
      </c>
      <c r="N29" s="25">
        <v>842</v>
      </c>
    </row>
    <row r="30" spans="1:14" x14ac:dyDescent="0.25">
      <c r="A30" s="36">
        <v>23</v>
      </c>
      <c r="B30" s="2" t="s">
        <v>33</v>
      </c>
      <c r="C30" s="3">
        <v>283782</v>
      </c>
      <c r="D30" s="3">
        <f t="shared" si="2"/>
        <v>29995.757400000002</v>
      </c>
      <c r="E30" s="3">
        <f t="shared" ref="E30:E43" si="14">C30-D30</f>
        <v>253786.2426</v>
      </c>
      <c r="F30" s="3">
        <v>134426</v>
      </c>
      <c r="G30" s="34">
        <v>153752</v>
      </c>
      <c r="H30" s="5">
        <f t="shared" ref="H30:H43" si="15">E30-G30</f>
        <v>100034.2426</v>
      </c>
      <c r="I30" s="5">
        <f t="shared" si="3"/>
        <v>67022.942542000004</v>
      </c>
      <c r="J30" s="3">
        <v>71597.8</v>
      </c>
      <c r="K30" s="3">
        <v>6</v>
      </c>
      <c r="L30" s="3">
        <v>30</v>
      </c>
      <c r="M30" s="3">
        <v>557</v>
      </c>
      <c r="N30" s="24">
        <v>226</v>
      </c>
    </row>
    <row r="31" spans="1:14" x14ac:dyDescent="0.25">
      <c r="A31" s="36">
        <v>24</v>
      </c>
      <c r="B31" s="2" t="s">
        <v>34</v>
      </c>
      <c r="C31" s="3">
        <v>242004</v>
      </c>
      <c r="D31" s="3">
        <f t="shared" si="2"/>
        <v>25579.822800000002</v>
      </c>
      <c r="E31" s="3">
        <f t="shared" si="14"/>
        <v>216424.17720000001</v>
      </c>
      <c r="F31" s="3">
        <v>121204</v>
      </c>
      <c r="G31" s="34">
        <v>134767</v>
      </c>
      <c r="H31" s="5">
        <f t="shared" si="15"/>
        <v>81657.177200000006</v>
      </c>
      <c r="I31" s="5">
        <f t="shared" si="3"/>
        <v>54710.30872400001</v>
      </c>
      <c r="J31" s="3">
        <v>8493.4</v>
      </c>
      <c r="K31" s="3">
        <v>4</v>
      </c>
      <c r="L31" s="3">
        <v>20</v>
      </c>
      <c r="M31" s="3">
        <v>673</v>
      </c>
      <c r="N31" s="24">
        <v>126</v>
      </c>
    </row>
    <row r="32" spans="1:14" x14ac:dyDescent="0.25">
      <c r="A32" s="36">
        <v>25</v>
      </c>
      <c r="B32" s="2" t="s">
        <v>35</v>
      </c>
      <c r="C32" s="3">
        <v>128996</v>
      </c>
      <c r="D32" s="3">
        <f t="shared" si="2"/>
        <v>13634.877200000001</v>
      </c>
      <c r="E32" s="3">
        <f t="shared" si="14"/>
        <v>115361.1228</v>
      </c>
      <c r="F32" s="3">
        <v>61150</v>
      </c>
      <c r="G32" s="34">
        <v>69386</v>
      </c>
      <c r="H32" s="5">
        <f t="shared" si="15"/>
        <v>45975.122799999997</v>
      </c>
      <c r="I32" s="5">
        <f t="shared" si="3"/>
        <v>30803.332276000001</v>
      </c>
      <c r="J32" s="3">
        <v>20182.5</v>
      </c>
      <c r="K32" s="3">
        <v>3</v>
      </c>
      <c r="L32" s="3">
        <v>15</v>
      </c>
      <c r="M32" s="3">
        <v>272</v>
      </c>
      <c r="N32" s="24">
        <v>105</v>
      </c>
    </row>
    <row r="33" spans="1:14" x14ac:dyDescent="0.25">
      <c r="A33" s="36">
        <v>26</v>
      </c>
      <c r="B33" s="2" t="s">
        <v>36</v>
      </c>
      <c r="C33" s="3">
        <v>486259</v>
      </c>
      <c r="D33" s="3">
        <f t="shared" si="2"/>
        <v>51397.576300000001</v>
      </c>
      <c r="E33" s="3">
        <f t="shared" si="14"/>
        <v>434861.42369999998</v>
      </c>
      <c r="F33" s="3">
        <v>245092</v>
      </c>
      <c r="G33" s="34">
        <v>274479</v>
      </c>
      <c r="H33" s="5">
        <f t="shared" si="15"/>
        <v>160382.42369999998</v>
      </c>
      <c r="I33" s="5">
        <f t="shared" si="3"/>
        <v>107456.223879</v>
      </c>
      <c r="J33" s="3">
        <v>2503.8000000000002</v>
      </c>
      <c r="K33" s="3">
        <v>5</v>
      </c>
      <c r="L33" s="3">
        <v>25</v>
      </c>
      <c r="M33" s="3">
        <v>310</v>
      </c>
      <c r="N33" s="24">
        <v>131</v>
      </c>
    </row>
    <row r="34" spans="1:14" x14ac:dyDescent="0.25">
      <c r="A34" s="36">
        <v>27</v>
      </c>
      <c r="B34" s="2" t="s">
        <v>37</v>
      </c>
      <c r="C34" s="3">
        <v>618426</v>
      </c>
      <c r="D34" s="3">
        <f t="shared" si="2"/>
        <v>65367.628199999999</v>
      </c>
      <c r="E34" s="3">
        <f t="shared" si="14"/>
        <v>553058.37179999996</v>
      </c>
      <c r="F34" s="3">
        <v>332177</v>
      </c>
      <c r="G34" s="35">
        <v>351139</v>
      </c>
      <c r="H34" s="5">
        <f t="shared" si="15"/>
        <v>201919.37179999996</v>
      </c>
      <c r="I34" s="5">
        <f t="shared" si="3"/>
        <v>135285.97910599998</v>
      </c>
      <c r="J34" s="3">
        <v>2975.8</v>
      </c>
      <c r="K34" s="3">
        <v>6</v>
      </c>
      <c r="L34" s="3">
        <v>30</v>
      </c>
      <c r="M34" s="3">
        <v>467</v>
      </c>
      <c r="N34" s="24">
        <v>159</v>
      </c>
    </row>
    <row r="35" spans="1:14" x14ac:dyDescent="0.25">
      <c r="A35" s="36">
        <v>28</v>
      </c>
      <c r="B35" s="2" t="s">
        <v>38</v>
      </c>
      <c r="C35" s="3">
        <v>268922</v>
      </c>
      <c r="D35" s="3">
        <f t="shared" si="2"/>
        <v>28425.055400000001</v>
      </c>
      <c r="E35" s="3">
        <f t="shared" si="14"/>
        <v>240496.94459999999</v>
      </c>
      <c r="F35" s="3">
        <v>135487</v>
      </c>
      <c r="G35" s="34">
        <v>144703</v>
      </c>
      <c r="H35" s="5">
        <f t="shared" si="15"/>
        <v>95793.944599999988</v>
      </c>
      <c r="I35" s="5">
        <f t="shared" si="3"/>
        <v>64181.942881999996</v>
      </c>
      <c r="J35" s="3">
        <v>3049.7</v>
      </c>
      <c r="K35" s="3">
        <v>4</v>
      </c>
      <c r="L35" s="3">
        <v>20</v>
      </c>
      <c r="M35" s="3">
        <v>492</v>
      </c>
      <c r="N35" s="24">
        <v>116</v>
      </c>
    </row>
    <row r="36" spans="1:14" x14ac:dyDescent="0.25">
      <c r="A36" s="36">
        <v>29</v>
      </c>
      <c r="B36" s="2" t="s">
        <v>39</v>
      </c>
      <c r="C36" s="3">
        <v>474234</v>
      </c>
      <c r="D36" s="3">
        <f t="shared" si="2"/>
        <v>50126.533800000005</v>
      </c>
      <c r="E36" s="3">
        <f t="shared" si="14"/>
        <v>424107.46620000002</v>
      </c>
      <c r="F36" s="3">
        <v>265109</v>
      </c>
      <c r="G36" s="34">
        <v>279666</v>
      </c>
      <c r="H36" s="5">
        <f t="shared" si="15"/>
        <v>144441.46620000002</v>
      </c>
      <c r="I36" s="5">
        <f t="shared" si="3"/>
        <v>96775.782354000024</v>
      </c>
      <c r="J36" s="3">
        <v>2884.5</v>
      </c>
      <c r="K36" s="3">
        <v>6</v>
      </c>
      <c r="L36" s="3">
        <v>30</v>
      </c>
      <c r="M36" s="3">
        <v>614</v>
      </c>
      <c r="N36" s="24">
        <v>160</v>
      </c>
    </row>
    <row r="37" spans="1:14" x14ac:dyDescent="0.25">
      <c r="A37" s="36">
        <v>30</v>
      </c>
      <c r="B37" s="2" t="s">
        <v>40</v>
      </c>
      <c r="C37" s="3">
        <v>339329</v>
      </c>
      <c r="D37" s="3">
        <f t="shared" si="2"/>
        <v>35867.075300000004</v>
      </c>
      <c r="E37" s="3">
        <f t="shared" si="14"/>
        <v>303461.92469999997</v>
      </c>
      <c r="F37" s="3">
        <v>174136</v>
      </c>
      <c r="G37" s="34">
        <v>190306</v>
      </c>
      <c r="H37" s="5">
        <f t="shared" si="15"/>
        <v>113155.92469999997</v>
      </c>
      <c r="I37" s="5">
        <f t="shared" si="3"/>
        <v>75814.469548999987</v>
      </c>
      <c r="J37" s="3">
        <v>11075.3</v>
      </c>
      <c r="K37" s="3">
        <v>6</v>
      </c>
      <c r="L37" s="3">
        <v>30</v>
      </c>
      <c r="M37" s="3">
        <v>855</v>
      </c>
      <c r="N37" s="24">
        <v>186</v>
      </c>
    </row>
    <row r="38" spans="1:14" x14ac:dyDescent="0.25">
      <c r="A38" s="36">
        <v>31</v>
      </c>
      <c r="B38" s="2" t="s">
        <v>41</v>
      </c>
      <c r="C38" s="3">
        <v>325928</v>
      </c>
      <c r="D38" s="3">
        <f t="shared" si="2"/>
        <v>34450.589599999999</v>
      </c>
      <c r="E38" s="3">
        <f t="shared" si="14"/>
        <v>291477.41039999999</v>
      </c>
      <c r="F38" s="3">
        <v>174131</v>
      </c>
      <c r="G38" s="34">
        <v>193326</v>
      </c>
      <c r="H38" s="5">
        <f t="shared" si="15"/>
        <v>98151.410399999993</v>
      </c>
      <c r="I38" s="5">
        <f t="shared" si="3"/>
        <v>65761.444967999996</v>
      </c>
      <c r="J38" s="3">
        <v>8696.1</v>
      </c>
      <c r="K38" s="3">
        <v>3</v>
      </c>
      <c r="L38" s="3">
        <v>15</v>
      </c>
      <c r="M38" s="3">
        <v>325</v>
      </c>
      <c r="N38" s="24">
        <v>97</v>
      </c>
    </row>
    <row r="39" spans="1:14" x14ac:dyDescent="0.25">
      <c r="A39" s="36">
        <v>32</v>
      </c>
      <c r="B39" s="2" t="s">
        <v>42</v>
      </c>
      <c r="C39" s="3">
        <v>1214746</v>
      </c>
      <c r="D39" s="3">
        <f t="shared" si="2"/>
        <v>128398.6522</v>
      </c>
      <c r="E39" s="3">
        <f t="shared" si="14"/>
        <v>1086347.3478000001</v>
      </c>
      <c r="F39" s="3">
        <v>696594</v>
      </c>
      <c r="G39" s="34">
        <v>772912</v>
      </c>
      <c r="H39" s="5">
        <f t="shared" si="15"/>
        <v>313435.34780000011</v>
      </c>
      <c r="I39" s="5">
        <f t="shared" si="3"/>
        <v>210001.68302600007</v>
      </c>
      <c r="J39" s="3">
        <v>7522.1</v>
      </c>
      <c r="K39" s="3">
        <v>11</v>
      </c>
      <c r="L39" s="3">
        <v>55</v>
      </c>
      <c r="M39" s="3">
        <v>899</v>
      </c>
      <c r="N39" s="24">
        <v>288</v>
      </c>
    </row>
    <row r="40" spans="1:14" x14ac:dyDescent="0.25">
      <c r="A40" s="36">
        <v>33</v>
      </c>
      <c r="B40" s="2" t="s">
        <v>43</v>
      </c>
      <c r="C40" s="3">
        <v>421847</v>
      </c>
      <c r="D40" s="3">
        <f t="shared" si="2"/>
        <v>44589.227899999998</v>
      </c>
      <c r="E40" s="3">
        <f t="shared" si="14"/>
        <v>377257.7721</v>
      </c>
      <c r="F40" s="3">
        <v>263365</v>
      </c>
      <c r="G40" s="34">
        <v>283777</v>
      </c>
      <c r="H40" s="5">
        <f t="shared" si="15"/>
        <v>93480.772100000002</v>
      </c>
      <c r="I40" s="5">
        <f t="shared" si="3"/>
        <v>62632.117307000008</v>
      </c>
      <c r="J40" s="3">
        <v>17921.2</v>
      </c>
      <c r="K40" s="3">
        <v>6</v>
      </c>
      <c r="L40" s="3">
        <v>30</v>
      </c>
      <c r="M40" s="3">
        <v>529</v>
      </c>
      <c r="N40" s="24">
        <v>187</v>
      </c>
    </row>
    <row r="41" spans="1:14" x14ac:dyDescent="0.25">
      <c r="A41" s="36">
        <v>34</v>
      </c>
      <c r="B41" s="2" t="s">
        <v>44</v>
      </c>
      <c r="C41" s="3">
        <v>424027</v>
      </c>
      <c r="D41" s="3">
        <f t="shared" si="2"/>
        <v>44819.653899999998</v>
      </c>
      <c r="E41" s="3">
        <f t="shared" si="14"/>
        <v>379207.34610000002</v>
      </c>
      <c r="F41" s="3">
        <v>306977</v>
      </c>
      <c r="G41" s="34">
        <v>329533</v>
      </c>
      <c r="H41" s="5">
        <f t="shared" si="15"/>
        <v>49674.346100000024</v>
      </c>
      <c r="I41" s="5">
        <f t="shared" si="3"/>
        <v>33281.811887000018</v>
      </c>
      <c r="J41" s="3">
        <v>21779.4</v>
      </c>
      <c r="K41" s="3">
        <v>5</v>
      </c>
      <c r="L41" s="3">
        <v>25</v>
      </c>
      <c r="M41" s="3">
        <v>393</v>
      </c>
      <c r="N41" s="24">
        <v>157</v>
      </c>
    </row>
    <row r="42" spans="1:14" s="10" customFormat="1" x14ac:dyDescent="0.25">
      <c r="A42" s="36">
        <v>35</v>
      </c>
      <c r="B42" s="2" t="s">
        <v>45</v>
      </c>
      <c r="C42" s="3">
        <v>559950</v>
      </c>
      <c r="D42" s="3">
        <f t="shared" si="2"/>
        <v>59186.715000000004</v>
      </c>
      <c r="E42" s="3">
        <f t="shared" si="14"/>
        <v>500763.28499999997</v>
      </c>
      <c r="F42" s="3">
        <v>290947</v>
      </c>
      <c r="G42" s="34">
        <v>313944</v>
      </c>
      <c r="H42" s="5">
        <f t="shared" si="15"/>
        <v>186819.28499999997</v>
      </c>
      <c r="I42" s="5">
        <f t="shared" si="3"/>
        <v>125168.92094999999</v>
      </c>
      <c r="J42" s="3">
        <v>2454.5</v>
      </c>
      <c r="K42" s="3">
        <v>6</v>
      </c>
      <c r="L42" s="3">
        <v>30</v>
      </c>
      <c r="M42" s="3">
        <v>524</v>
      </c>
      <c r="N42" s="24">
        <v>157</v>
      </c>
    </row>
    <row r="43" spans="1:14" s="10" customFormat="1" x14ac:dyDescent="0.25">
      <c r="A43" s="36">
        <v>36</v>
      </c>
      <c r="B43" s="2" t="s">
        <v>46</v>
      </c>
      <c r="C43" s="3">
        <v>436041</v>
      </c>
      <c r="D43" s="3">
        <f t="shared" si="2"/>
        <v>46089.5337</v>
      </c>
      <c r="E43" s="3">
        <f t="shared" si="14"/>
        <v>389951.46629999997</v>
      </c>
      <c r="F43" s="3">
        <v>253060</v>
      </c>
      <c r="G43" s="34">
        <v>270496</v>
      </c>
      <c r="H43" s="5">
        <f t="shared" si="15"/>
        <v>119455.46629999997</v>
      </c>
      <c r="I43" s="5">
        <f t="shared" si="3"/>
        <v>80035.162420999986</v>
      </c>
      <c r="J43" s="3">
        <v>1997.9</v>
      </c>
      <c r="K43" s="3">
        <v>5</v>
      </c>
      <c r="L43" s="3">
        <v>25</v>
      </c>
      <c r="M43" s="3">
        <v>566</v>
      </c>
      <c r="N43" s="24">
        <v>130</v>
      </c>
    </row>
    <row r="44" spans="1:14" s="6" customFormat="1" x14ac:dyDescent="0.25">
      <c r="A44" s="37"/>
      <c r="B44" s="11" t="s">
        <v>47</v>
      </c>
      <c r="C44" s="12">
        <v>6224491</v>
      </c>
      <c r="D44" s="12">
        <f>SUM(D30:D43)</f>
        <v>657928.69870000007</v>
      </c>
      <c r="E44" s="12">
        <f t="shared" ref="E44:G44" si="16">SUM(E30:E43)</f>
        <v>5566562.3013000004</v>
      </c>
      <c r="F44" s="12">
        <f t="shared" si="16"/>
        <v>3453855</v>
      </c>
      <c r="G44" s="12">
        <f t="shared" si="16"/>
        <v>3762186</v>
      </c>
      <c r="H44" s="13">
        <f>SUM(H30:H43)</f>
        <v>1804376.3012999997</v>
      </c>
      <c r="I44" s="13">
        <f>SUM(I30:I43)</f>
        <v>1208932.1218709999</v>
      </c>
      <c r="J44" s="12">
        <v>183135</v>
      </c>
      <c r="K44" s="12">
        <f t="shared" ref="K44:M44" si="17">SUM(K30:K43)</f>
        <v>76</v>
      </c>
      <c r="L44" s="12">
        <f t="shared" si="17"/>
        <v>380</v>
      </c>
      <c r="M44" s="12">
        <f t="shared" si="17"/>
        <v>7476</v>
      </c>
      <c r="N44" s="25">
        <v>2225</v>
      </c>
    </row>
    <row r="45" spans="1:14" x14ac:dyDescent="0.25">
      <c r="A45" s="36">
        <v>37</v>
      </c>
      <c r="B45" s="2" t="s">
        <v>48</v>
      </c>
      <c r="C45" s="3">
        <v>1173861</v>
      </c>
      <c r="D45" s="3">
        <f t="shared" si="2"/>
        <v>124077.10770000001</v>
      </c>
      <c r="E45" s="3">
        <f>C45-D45</f>
        <v>1049783.8922999999</v>
      </c>
      <c r="F45" s="3">
        <v>568151</v>
      </c>
      <c r="G45" s="34">
        <v>632751</v>
      </c>
      <c r="H45" s="5">
        <f>E45-G45</f>
        <v>417032.89229999995</v>
      </c>
      <c r="I45" s="5">
        <f t="shared" si="3"/>
        <v>279412.03784099995</v>
      </c>
      <c r="J45" s="3">
        <v>3033.8</v>
      </c>
      <c r="K45" s="3">
        <v>12</v>
      </c>
      <c r="L45" s="3">
        <v>60</v>
      </c>
      <c r="M45" s="3">
        <v>904</v>
      </c>
      <c r="N45" s="24">
        <v>295</v>
      </c>
    </row>
    <row r="46" spans="1:14" x14ac:dyDescent="0.25">
      <c r="A46" s="36">
        <v>38</v>
      </c>
      <c r="B46" s="2" t="s">
        <v>49</v>
      </c>
      <c r="C46" s="3">
        <v>496755</v>
      </c>
      <c r="D46" s="3">
        <f t="shared" si="2"/>
        <v>52507.003499999999</v>
      </c>
      <c r="E46" s="3">
        <f>C46-D46</f>
        <v>444247.99650000001</v>
      </c>
      <c r="F46" s="3">
        <v>202887</v>
      </c>
      <c r="G46" s="34">
        <v>224638</v>
      </c>
      <c r="H46" s="5">
        <f>E46-G46</f>
        <v>219609.99650000001</v>
      </c>
      <c r="I46" s="5">
        <f t="shared" si="3"/>
        <v>147138.69765500003</v>
      </c>
      <c r="J46" s="3">
        <v>531.29999999999995</v>
      </c>
      <c r="K46" s="3">
        <v>5</v>
      </c>
      <c r="L46" s="3">
        <v>25</v>
      </c>
      <c r="M46" s="3">
        <v>343</v>
      </c>
      <c r="N46" s="24">
        <v>100</v>
      </c>
    </row>
    <row r="47" spans="1:14" x14ac:dyDescent="0.25">
      <c r="A47" s="36">
        <v>39</v>
      </c>
      <c r="B47" s="2" t="s">
        <v>50</v>
      </c>
      <c r="C47" s="3">
        <v>845172</v>
      </c>
      <c r="D47" s="3">
        <f t="shared" si="2"/>
        <v>89334.680399999997</v>
      </c>
      <c r="E47" s="3">
        <f>C47-D47</f>
        <v>755837.31960000005</v>
      </c>
      <c r="F47" s="3">
        <v>412018</v>
      </c>
      <c r="G47" s="34">
        <v>471456</v>
      </c>
      <c r="H47" s="5">
        <f>E47-G47</f>
        <v>284381.31960000005</v>
      </c>
      <c r="I47" s="5">
        <f t="shared" si="3"/>
        <v>190535.48413200004</v>
      </c>
      <c r="J47" s="3">
        <v>2413.6</v>
      </c>
      <c r="K47" s="3">
        <v>9</v>
      </c>
      <c r="L47" s="3">
        <v>45</v>
      </c>
      <c r="M47" s="3">
        <v>804</v>
      </c>
      <c r="N47" s="24">
        <v>219</v>
      </c>
    </row>
    <row r="48" spans="1:14" x14ac:dyDescent="0.25">
      <c r="A48" s="36">
        <v>40</v>
      </c>
      <c r="B48" s="2" t="s">
        <v>51</v>
      </c>
      <c r="C48" s="3">
        <v>532383</v>
      </c>
      <c r="D48" s="3">
        <f t="shared" si="2"/>
        <v>56272.883099999999</v>
      </c>
      <c r="E48" s="3">
        <f>C48-D48</f>
        <v>476110.11690000002</v>
      </c>
      <c r="F48" s="3">
        <v>251517</v>
      </c>
      <c r="G48" s="34">
        <v>289610</v>
      </c>
      <c r="H48" s="5">
        <f>E48-G48</f>
        <v>186500.11690000002</v>
      </c>
      <c r="I48" s="5">
        <f t="shared" si="3"/>
        <v>124955.07832300002</v>
      </c>
      <c r="J48" s="3">
        <v>1685.3</v>
      </c>
      <c r="K48" s="3">
        <v>7</v>
      </c>
      <c r="L48" s="3">
        <v>35</v>
      </c>
      <c r="M48" s="3">
        <v>527</v>
      </c>
      <c r="N48" s="24">
        <v>169</v>
      </c>
    </row>
    <row r="49" spans="1:14" s="6" customFormat="1" x14ac:dyDescent="0.25">
      <c r="A49" s="37"/>
      <c r="B49" s="11" t="s">
        <v>52</v>
      </c>
      <c r="C49" s="12">
        <v>3048171</v>
      </c>
      <c r="D49" s="12">
        <f>SUM(D45:D48)</f>
        <v>322191.67469999997</v>
      </c>
      <c r="E49" s="12">
        <f t="shared" ref="E49:G49" si="18">SUM(E45:E48)</f>
        <v>2725979.3252999997</v>
      </c>
      <c r="F49" s="12">
        <f t="shared" si="18"/>
        <v>1434573</v>
      </c>
      <c r="G49" s="12">
        <f t="shared" si="18"/>
        <v>1618455</v>
      </c>
      <c r="H49" s="13">
        <f>SUM(H45:H48)</f>
        <v>1107524.3253000001</v>
      </c>
      <c r="I49" s="13">
        <f>SUM(I45:I48)</f>
        <v>742041.29795100004</v>
      </c>
      <c r="J49" s="12">
        <f t="shared" ref="J49:M49" si="19">SUM(J45:J48)</f>
        <v>7664.0000000000009</v>
      </c>
      <c r="K49" s="12">
        <f t="shared" si="19"/>
        <v>33</v>
      </c>
      <c r="L49" s="12">
        <f t="shared" si="19"/>
        <v>165</v>
      </c>
      <c r="M49" s="12">
        <f t="shared" si="19"/>
        <v>2578</v>
      </c>
      <c r="N49" s="25">
        <v>783</v>
      </c>
    </row>
    <row r="50" spans="1:14" x14ac:dyDescent="0.25">
      <c r="A50" s="36">
        <v>41</v>
      </c>
      <c r="B50" s="2" t="s">
        <v>53</v>
      </c>
      <c r="C50" s="3">
        <v>645754</v>
      </c>
      <c r="D50" s="3">
        <f t="shared" si="2"/>
        <v>68256.197799999994</v>
      </c>
      <c r="E50" s="3">
        <f t="shared" ref="E50:E55" si="20">C50-D50</f>
        <v>577497.80220000003</v>
      </c>
      <c r="F50" s="3">
        <v>312441</v>
      </c>
      <c r="G50" s="34">
        <v>379293</v>
      </c>
      <c r="H50" s="5">
        <f t="shared" ref="H50:H55" si="21">E50-G50</f>
        <v>198204.80220000003</v>
      </c>
      <c r="I50" s="5">
        <f t="shared" si="3"/>
        <v>132797.21747400003</v>
      </c>
      <c r="J50" s="3">
        <v>2496.1999999999998</v>
      </c>
      <c r="K50" s="3">
        <v>6</v>
      </c>
      <c r="L50" s="3">
        <v>30</v>
      </c>
      <c r="M50" s="3">
        <v>572</v>
      </c>
      <c r="N50" s="24">
        <v>157</v>
      </c>
    </row>
    <row r="51" spans="1:14" x14ac:dyDescent="0.25">
      <c r="A51" s="36">
        <v>42</v>
      </c>
      <c r="B51" s="2" t="s">
        <v>54</v>
      </c>
      <c r="C51" s="3">
        <v>808977</v>
      </c>
      <c r="D51" s="3">
        <f t="shared" si="2"/>
        <v>85508.868900000001</v>
      </c>
      <c r="E51" s="3">
        <f t="shared" si="20"/>
        <v>723468.1311</v>
      </c>
      <c r="F51" s="3">
        <v>386606</v>
      </c>
      <c r="G51" s="35">
        <v>450011</v>
      </c>
      <c r="H51" s="5">
        <f t="shared" si="21"/>
        <v>273457.1311</v>
      </c>
      <c r="I51" s="5">
        <f t="shared" si="3"/>
        <v>183216.277837</v>
      </c>
      <c r="J51" s="3">
        <v>2119.1</v>
      </c>
      <c r="K51" s="3">
        <v>7</v>
      </c>
      <c r="L51" s="3">
        <v>35</v>
      </c>
      <c r="M51" s="3">
        <v>528</v>
      </c>
      <c r="N51" s="24">
        <v>166</v>
      </c>
    </row>
    <row r="52" spans="1:14" x14ac:dyDescent="0.25">
      <c r="A52" s="36">
        <v>43</v>
      </c>
      <c r="B52" s="2" t="s">
        <v>55</v>
      </c>
      <c r="C52" s="3">
        <v>639261</v>
      </c>
      <c r="D52" s="3">
        <f t="shared" si="2"/>
        <v>67569.887700000007</v>
      </c>
      <c r="E52" s="3">
        <f t="shared" si="20"/>
        <v>571691.11230000004</v>
      </c>
      <c r="F52" s="3">
        <v>326505</v>
      </c>
      <c r="G52" s="34">
        <v>385538</v>
      </c>
      <c r="H52" s="5">
        <f t="shared" si="21"/>
        <v>186153.11230000004</v>
      </c>
      <c r="I52" s="5">
        <f t="shared" si="3"/>
        <v>124722.58524100004</v>
      </c>
      <c r="J52" s="3">
        <v>3154.9</v>
      </c>
      <c r="K52" s="3">
        <v>8</v>
      </c>
      <c r="L52" s="3">
        <v>40</v>
      </c>
      <c r="M52" s="3">
        <v>816</v>
      </c>
      <c r="N52" s="24">
        <v>206</v>
      </c>
    </row>
    <row r="53" spans="1:14" x14ac:dyDescent="0.25">
      <c r="A53" s="36">
        <v>44</v>
      </c>
      <c r="B53" s="2" t="s">
        <v>56</v>
      </c>
      <c r="C53" s="3">
        <v>562412</v>
      </c>
      <c r="D53" s="3">
        <f t="shared" si="2"/>
        <v>59446.948400000001</v>
      </c>
      <c r="E53" s="3">
        <f t="shared" si="20"/>
        <v>502965.05160000001</v>
      </c>
      <c r="F53" s="3">
        <v>283997</v>
      </c>
      <c r="G53" s="34">
        <v>326455</v>
      </c>
      <c r="H53" s="5">
        <f t="shared" si="21"/>
        <v>176510.05160000001</v>
      </c>
      <c r="I53" s="5">
        <f t="shared" si="3"/>
        <v>118261.73457200002</v>
      </c>
      <c r="J53" s="3">
        <v>2576.1999999999998</v>
      </c>
      <c r="K53" s="3">
        <v>8</v>
      </c>
      <c r="L53" s="3">
        <v>40</v>
      </c>
      <c r="M53" s="3">
        <v>593</v>
      </c>
      <c r="N53" s="24">
        <v>201</v>
      </c>
    </row>
    <row r="54" spans="1:14" s="58" customFormat="1" x14ac:dyDescent="0.25">
      <c r="A54" s="36">
        <v>45</v>
      </c>
      <c r="B54" s="2" t="s">
        <v>57</v>
      </c>
      <c r="C54" s="3">
        <v>851495</v>
      </c>
      <c r="D54" s="3">
        <f t="shared" si="2"/>
        <v>90003.021500000003</v>
      </c>
      <c r="E54" s="3">
        <f t="shared" si="20"/>
        <v>761491.97849999997</v>
      </c>
      <c r="F54" s="3">
        <v>413161</v>
      </c>
      <c r="G54" s="59">
        <v>456861</v>
      </c>
      <c r="H54" s="5">
        <f t="shared" si="21"/>
        <v>304630.97849999997</v>
      </c>
      <c r="I54" s="5">
        <f t="shared" si="3"/>
        <v>204102.755595</v>
      </c>
      <c r="J54" s="3">
        <v>1317.7</v>
      </c>
      <c r="K54" s="3">
        <v>9</v>
      </c>
      <c r="L54" s="3">
        <v>45</v>
      </c>
      <c r="M54" s="3">
        <v>748</v>
      </c>
      <c r="N54" s="24">
        <v>201</v>
      </c>
    </row>
    <row r="55" spans="1:14" x14ac:dyDescent="0.25">
      <c r="A55" s="36">
        <v>46</v>
      </c>
      <c r="B55" s="2" t="s">
        <v>58</v>
      </c>
      <c r="C55" s="3">
        <v>418437</v>
      </c>
      <c r="D55" s="3">
        <f t="shared" si="2"/>
        <v>44228.7909</v>
      </c>
      <c r="E55" s="3">
        <f t="shared" si="20"/>
        <v>374208.20909999998</v>
      </c>
      <c r="F55" s="3">
        <v>219428</v>
      </c>
      <c r="G55" s="34">
        <v>238270</v>
      </c>
      <c r="H55" s="5">
        <f t="shared" si="21"/>
        <v>135938.20909999998</v>
      </c>
      <c r="I55" s="5">
        <f t="shared" si="3"/>
        <v>91078.600096999988</v>
      </c>
      <c r="J55" s="3">
        <v>912.5</v>
      </c>
      <c r="K55" s="3">
        <v>4</v>
      </c>
      <c r="L55" s="3">
        <v>20</v>
      </c>
      <c r="M55" s="3">
        <v>332</v>
      </c>
      <c r="N55" s="24">
        <v>99</v>
      </c>
    </row>
    <row r="56" spans="1:14" s="6" customFormat="1" x14ac:dyDescent="0.25">
      <c r="A56" s="37"/>
      <c r="B56" s="11" t="s">
        <v>59</v>
      </c>
      <c r="C56" s="12">
        <v>3926336</v>
      </c>
      <c r="D56" s="12">
        <f>SUM(D50:D55)</f>
        <v>415013.71519999998</v>
      </c>
      <c r="E56" s="12">
        <f t="shared" ref="E56:G56" si="22">SUM(E50:E55)</f>
        <v>3511322.2848</v>
      </c>
      <c r="F56" s="12">
        <f t="shared" si="22"/>
        <v>1942138</v>
      </c>
      <c r="G56" s="12">
        <f t="shared" si="22"/>
        <v>2236428</v>
      </c>
      <c r="H56" s="13">
        <f>SUM(H50:H55)</f>
        <v>1274894.2848</v>
      </c>
      <c r="I56" s="13">
        <f>SUM(I50:I55)</f>
        <v>854179.17081600009</v>
      </c>
      <c r="J56" s="12">
        <f t="shared" ref="J56:M56" si="23">SUM(J50:J55)</f>
        <v>12576.599999999999</v>
      </c>
      <c r="K56" s="12">
        <f t="shared" si="23"/>
        <v>42</v>
      </c>
      <c r="L56" s="12">
        <f t="shared" si="23"/>
        <v>210</v>
      </c>
      <c r="M56" s="12">
        <f t="shared" si="23"/>
        <v>3589</v>
      </c>
      <c r="N56" s="25">
        <v>1030</v>
      </c>
    </row>
    <row r="57" spans="1:14" s="6" customFormat="1" x14ac:dyDescent="0.25">
      <c r="A57" s="37">
        <v>47</v>
      </c>
      <c r="B57" s="11" t="s">
        <v>60</v>
      </c>
      <c r="C57" s="12">
        <v>3488708</v>
      </c>
      <c r="D57" s="12">
        <f t="shared" si="2"/>
        <v>368756.43560000003</v>
      </c>
      <c r="E57" s="12">
        <f>C57-D57</f>
        <v>3119951.5644</v>
      </c>
      <c r="F57" s="12">
        <v>1732288</v>
      </c>
      <c r="G57" s="12">
        <v>1843040</v>
      </c>
      <c r="H57" s="13">
        <f>E57-G57</f>
        <v>1276911.5644</v>
      </c>
      <c r="I57" s="13">
        <f t="shared" si="3"/>
        <v>855530.7481480001</v>
      </c>
      <c r="J57" s="12">
        <v>694.85</v>
      </c>
      <c r="K57" s="12">
        <v>17</v>
      </c>
      <c r="L57" s="12">
        <v>85</v>
      </c>
      <c r="M57" s="12">
        <v>330</v>
      </c>
      <c r="N57" s="25">
        <v>275</v>
      </c>
    </row>
    <row r="58" spans="1:14" s="1" customFormat="1" x14ac:dyDescent="0.25">
      <c r="A58" s="38">
        <v>48</v>
      </c>
      <c r="B58" s="7" t="s">
        <v>61</v>
      </c>
      <c r="C58" s="8">
        <v>6496</v>
      </c>
      <c r="D58" s="8">
        <v>558</v>
      </c>
      <c r="E58" s="8">
        <f>C58-D58</f>
        <v>5938</v>
      </c>
      <c r="F58" s="8">
        <v>2637</v>
      </c>
      <c r="G58" s="34">
        <v>2542</v>
      </c>
      <c r="H58" s="9">
        <v>0</v>
      </c>
      <c r="I58" s="5">
        <f t="shared" si="3"/>
        <v>0</v>
      </c>
      <c r="J58" s="8">
        <v>0</v>
      </c>
      <c r="K58" s="8">
        <v>0</v>
      </c>
      <c r="L58" s="8">
        <v>0</v>
      </c>
      <c r="M58" s="8"/>
      <c r="N58" s="26">
        <v>0</v>
      </c>
    </row>
    <row r="59" spans="1:14" s="17" customFormat="1" ht="17.25" x14ac:dyDescent="0.3">
      <c r="A59" s="39"/>
      <c r="B59" s="14"/>
      <c r="C59" s="15">
        <v>28061236</v>
      </c>
      <c r="D59" s="15">
        <f>SUM(D57, D49,D44,D29,D23,D14,D10,D58,D56)</f>
        <v>2965944.0180000002</v>
      </c>
      <c r="E59" s="15">
        <f>SUM(E57, E49,E44,E29,E23,E14,E10,E58,E56)</f>
        <v>25095291.982000001</v>
      </c>
      <c r="F59" s="15">
        <v>14388781</v>
      </c>
      <c r="G59" s="15">
        <f>SUM(G57, G49,G44,G29,G23,G14,G10,G58,G56)</f>
        <v>15961627</v>
      </c>
      <c r="H59" s="16">
        <f>H57+H56+H49+H44+H29+H23+H14+H10</f>
        <v>9130268.9820000008</v>
      </c>
      <c r="I59" s="16">
        <f>I57+I56+I49+I44+I29+I23+I14+I10</f>
        <v>6117280.2179399999</v>
      </c>
      <c r="J59" s="15">
        <f>J57+J56+J49+J44+J29+J23+J14+J10</f>
        <v>575429.76</v>
      </c>
      <c r="K59" s="15">
        <f>K57+K56+K49+K44+K29+K23+K14+K10</f>
        <v>290</v>
      </c>
      <c r="L59" s="15">
        <f>L57+L56+L49+L44+L29+L23+L14+L10</f>
        <v>1450</v>
      </c>
      <c r="M59" s="15">
        <f>M57+M56+M49+M44+M29+M23+M14+M10+M58</f>
        <v>24559</v>
      </c>
      <c r="N59" s="15">
        <v>7793</v>
      </c>
    </row>
    <row r="60" spans="1:14" x14ac:dyDescent="0.25">
      <c r="A60" s="40"/>
      <c r="B60" s="41"/>
      <c r="C60" s="42"/>
      <c r="D60" s="42"/>
      <c r="E60" s="42"/>
      <c r="F60" s="42"/>
      <c r="G60" s="43" t="s">
        <v>63</v>
      </c>
      <c r="H60" s="44"/>
      <c r="I60" s="45"/>
      <c r="J60" s="46"/>
      <c r="K60" s="47"/>
      <c r="L60" s="48"/>
      <c r="M60" s="55"/>
      <c r="N60" s="47"/>
    </row>
    <row r="61" spans="1:14" x14ac:dyDescent="0.25">
      <c r="A61" s="49" t="s">
        <v>74</v>
      </c>
      <c r="B61" s="50"/>
      <c r="C61" s="51"/>
      <c r="D61" s="42"/>
      <c r="E61" s="42"/>
      <c r="F61" s="42"/>
      <c r="G61" s="52"/>
      <c r="H61" s="44"/>
      <c r="I61" s="44"/>
      <c r="J61" s="47"/>
      <c r="K61" s="47"/>
      <c r="L61" s="48"/>
      <c r="M61" s="47"/>
      <c r="N61" s="47"/>
    </row>
    <row r="62" spans="1:14" x14ac:dyDescent="0.25">
      <c r="A62" s="53">
        <v>1</v>
      </c>
      <c r="B62" s="54" t="s">
        <v>66</v>
      </c>
      <c r="C62" s="51"/>
      <c r="D62" s="42"/>
      <c r="E62" s="42"/>
      <c r="F62" s="42"/>
      <c r="G62" s="52"/>
      <c r="H62" s="44"/>
      <c r="I62" s="44"/>
      <c r="J62" s="47"/>
      <c r="K62" s="47"/>
      <c r="L62" s="48"/>
      <c r="M62" s="47"/>
      <c r="N62" s="47"/>
    </row>
    <row r="63" spans="1:14" x14ac:dyDescent="0.25">
      <c r="A63" s="53">
        <v>2</v>
      </c>
      <c r="B63" s="54" t="s">
        <v>72</v>
      </c>
      <c r="C63" s="51"/>
      <c r="D63" s="40"/>
      <c r="E63" s="42"/>
      <c r="F63" s="42"/>
      <c r="G63" s="52"/>
      <c r="H63" s="44"/>
      <c r="I63" s="44"/>
      <c r="J63" s="42"/>
      <c r="K63" s="47"/>
      <c r="L63" s="48"/>
      <c r="M63" s="47"/>
      <c r="N63" s="47"/>
    </row>
    <row r="64" spans="1:14" x14ac:dyDescent="0.25">
      <c r="A64" s="53">
        <v>3</v>
      </c>
      <c r="B64" s="41" t="s">
        <v>73</v>
      </c>
      <c r="C64" s="42"/>
      <c r="D64" s="42"/>
      <c r="E64" s="42"/>
      <c r="F64" s="42"/>
      <c r="G64" s="52"/>
      <c r="H64" s="44"/>
      <c r="I64" s="44"/>
      <c r="J64" s="47"/>
      <c r="K64" s="47"/>
      <c r="L64" s="48"/>
      <c r="M64" s="47"/>
      <c r="N64" s="47"/>
    </row>
    <row r="65" spans="7:7" x14ac:dyDescent="0.25">
      <c r="G65" s="33"/>
    </row>
  </sheetData>
  <mergeCells count="1">
    <mergeCell ref="A2:N2"/>
  </mergeCells>
  <printOptions horizontalCentered="1" verticalCentered="1"/>
  <pageMargins left="0.5" right="0" top="0.5" bottom="0.5" header="0.3" footer="0.3"/>
  <pageSetup scale="4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opLeftCell="A7" workbookViewId="0">
      <selection activeCell="F25" sqref="F25"/>
    </sheetView>
  </sheetViews>
  <sheetFormatPr defaultRowHeight="15.75" x14ac:dyDescent="0.25"/>
  <cols>
    <col min="2" max="2" width="44.25" customWidth="1"/>
    <col min="4" max="4" width="30.375" customWidth="1"/>
  </cols>
  <sheetData>
    <row r="2" spans="2:6" ht="101.25" x14ac:dyDescent="0.25">
      <c r="B2" s="57" t="s">
        <v>75</v>
      </c>
      <c r="D2">
        <v>290</v>
      </c>
    </row>
    <row r="3" spans="2:6" ht="141.75" x14ac:dyDescent="0.25">
      <c r="B3" s="57" t="s">
        <v>76</v>
      </c>
      <c r="D3">
        <v>290</v>
      </c>
    </row>
    <row r="4" spans="2:6" ht="141.75" x14ac:dyDescent="0.25">
      <c r="B4" s="57" t="s">
        <v>77</v>
      </c>
      <c r="D4">
        <v>1775</v>
      </c>
      <c r="E4">
        <v>1450</v>
      </c>
      <c r="F4">
        <f>D4-E4</f>
        <v>325</v>
      </c>
    </row>
    <row r="5" spans="2:6" ht="121.5" x14ac:dyDescent="0.25">
      <c r="B5" s="57" t="s">
        <v>78</v>
      </c>
      <c r="D5">
        <v>580</v>
      </c>
    </row>
    <row r="6" spans="2:6" ht="60.75" x14ac:dyDescent="0.25">
      <c r="B6" s="57" t="s">
        <v>79</v>
      </c>
      <c r="D6">
        <v>15586</v>
      </c>
    </row>
    <row r="7" spans="2:6" ht="101.25" x14ac:dyDescent="0.25">
      <c r="B7" s="57" t="s">
        <v>80</v>
      </c>
      <c r="D7">
        <v>2900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MVR BaselineData ,final</vt:lpstr>
      <vt:lpstr>Sheet1</vt:lpstr>
      <vt:lpstr>'MVR BaselineData ,final'!Print_Area</vt:lpstr>
      <vt:lpstr>'MVR BaselineData ,final'!Print_Titles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IEBC</dc:creator>
  <cp:lastModifiedBy>Ezra Chiloba</cp:lastModifiedBy>
  <cp:lastPrinted>2017-01-15T11:48:28Z</cp:lastPrinted>
  <dcterms:created xsi:type="dcterms:W3CDTF">2016-02-17T07:46:08Z</dcterms:created>
  <dcterms:modified xsi:type="dcterms:W3CDTF">2017-01-15T13:10:58Z</dcterms:modified>
</cp:coreProperties>
</file>